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:\My Drive\Power Points\"/>
    </mc:Choice>
  </mc:AlternateContent>
  <xr:revisionPtr revIDLastSave="0" documentId="13_ncr:1_{C1ECF625-159F-4C3C-B9C3-B7F3FFD0BAA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Boys Roster" sheetId="1" r:id="rId1"/>
    <sheet name="Dual Meet Boys" sheetId="2" r:id="rId2"/>
    <sheet name="Boys Power Table" sheetId="3" state="hidden" r:id="rId3"/>
    <sheet name="DROPS" sheetId="4" state="hidden" r:id="rId4"/>
  </sheets>
  <definedNames>
    <definedName name="Boys_Roster">'Boys Roster'!$B$3:$B$33</definedName>
    <definedName name="Girls_Roster">#REF!</definedName>
    <definedName name="Grade">DROPS!$E$1:$E$4</definedName>
    <definedName name="Grade_Girls">DROPS!$F$1:$F$4</definedName>
    <definedName name="PLACE">DROPS!$D$1:$D$11</definedName>
    <definedName name="SCHOOL_GENDER">DROPS!$B$1:$B$2</definedName>
    <definedName name="SCHOOL_TYPE">DROPS!$A$1:$A$2</definedName>
    <definedName name="TEAM_GENDER">DROPS!$C$1:$C$2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mMOU1i04Kd2clk38giVJH6UfTjA=="/>
    </ext>
  </extLst>
</workbook>
</file>

<file path=xl/calcChain.xml><?xml version="1.0" encoding="utf-8"?>
<calcChain xmlns="http://schemas.openxmlformats.org/spreadsheetml/2006/main">
  <c r="AQ204" i="3" l="1"/>
  <c r="AO204" i="3"/>
  <c r="AM204" i="3"/>
  <c r="AJ204" i="3"/>
  <c r="AH204" i="3"/>
  <c r="AF204" i="3"/>
  <c r="AD204" i="3"/>
  <c r="AB204" i="3"/>
  <c r="Z204" i="3"/>
  <c r="X204" i="3"/>
  <c r="V204" i="3"/>
  <c r="T204" i="3"/>
  <c r="R204" i="3"/>
  <c r="AQ203" i="3"/>
  <c r="AO203" i="3"/>
  <c r="AM203" i="3"/>
  <c r="AJ203" i="3"/>
  <c r="AH203" i="3"/>
  <c r="AF203" i="3"/>
  <c r="AD203" i="3"/>
  <c r="AB203" i="3"/>
  <c r="Z203" i="3"/>
  <c r="X203" i="3"/>
  <c r="V203" i="3"/>
  <c r="T203" i="3"/>
  <c r="R203" i="3"/>
  <c r="AQ202" i="3"/>
  <c r="AO202" i="3"/>
  <c r="AM202" i="3"/>
  <c r="AJ202" i="3"/>
  <c r="AH202" i="3"/>
  <c r="AF202" i="3"/>
  <c r="AD202" i="3"/>
  <c r="AB202" i="3"/>
  <c r="Z202" i="3"/>
  <c r="X202" i="3"/>
  <c r="V202" i="3"/>
  <c r="T202" i="3"/>
  <c r="R202" i="3"/>
  <c r="AQ201" i="3"/>
  <c r="AO201" i="3"/>
  <c r="AM201" i="3"/>
  <c r="AJ201" i="3"/>
  <c r="AH201" i="3"/>
  <c r="AF201" i="3"/>
  <c r="AD201" i="3"/>
  <c r="AB201" i="3"/>
  <c r="Z201" i="3"/>
  <c r="X201" i="3"/>
  <c r="V201" i="3"/>
  <c r="T201" i="3"/>
  <c r="R201" i="3"/>
  <c r="AQ200" i="3"/>
  <c r="AO200" i="3"/>
  <c r="AM200" i="3"/>
  <c r="AJ200" i="3"/>
  <c r="AH200" i="3"/>
  <c r="AF200" i="3"/>
  <c r="AD200" i="3"/>
  <c r="AB200" i="3"/>
  <c r="Z200" i="3"/>
  <c r="X200" i="3"/>
  <c r="V200" i="3"/>
  <c r="T200" i="3"/>
  <c r="R200" i="3"/>
  <c r="AQ199" i="3"/>
  <c r="AO199" i="3"/>
  <c r="AM199" i="3"/>
  <c r="AJ199" i="3"/>
  <c r="AH199" i="3"/>
  <c r="AF199" i="3"/>
  <c r="AD199" i="3"/>
  <c r="AB199" i="3"/>
  <c r="Z199" i="3"/>
  <c r="X199" i="3"/>
  <c r="V199" i="3"/>
  <c r="T199" i="3"/>
  <c r="R199" i="3"/>
  <c r="AQ198" i="3"/>
  <c r="AO198" i="3"/>
  <c r="AM198" i="3"/>
  <c r="AJ198" i="3"/>
  <c r="AH198" i="3"/>
  <c r="AF198" i="3"/>
  <c r="AD198" i="3"/>
  <c r="AB198" i="3"/>
  <c r="Z198" i="3"/>
  <c r="X198" i="3"/>
  <c r="V198" i="3"/>
  <c r="T198" i="3"/>
  <c r="R198" i="3"/>
  <c r="AQ197" i="3"/>
  <c r="AO197" i="3"/>
  <c r="AM197" i="3"/>
  <c r="AJ197" i="3"/>
  <c r="AH197" i="3"/>
  <c r="AF197" i="3"/>
  <c r="AD197" i="3"/>
  <c r="AB197" i="3"/>
  <c r="Z197" i="3"/>
  <c r="X197" i="3"/>
  <c r="V197" i="3"/>
  <c r="T197" i="3"/>
  <c r="R197" i="3"/>
  <c r="AQ196" i="3"/>
  <c r="AO196" i="3"/>
  <c r="AM196" i="3"/>
  <c r="AJ196" i="3"/>
  <c r="AH196" i="3"/>
  <c r="AF196" i="3"/>
  <c r="AD196" i="3"/>
  <c r="AB196" i="3"/>
  <c r="Z196" i="3"/>
  <c r="X196" i="3"/>
  <c r="V196" i="3"/>
  <c r="T196" i="3"/>
  <c r="R196" i="3"/>
  <c r="AQ195" i="3"/>
  <c r="AO195" i="3"/>
  <c r="AM195" i="3"/>
  <c r="AJ195" i="3"/>
  <c r="AH195" i="3"/>
  <c r="AF195" i="3"/>
  <c r="AD195" i="3"/>
  <c r="AB195" i="3"/>
  <c r="Z195" i="3"/>
  <c r="X195" i="3"/>
  <c r="V195" i="3"/>
  <c r="T195" i="3"/>
  <c r="R195" i="3"/>
  <c r="AQ194" i="3"/>
  <c r="AO194" i="3"/>
  <c r="AM194" i="3"/>
  <c r="AJ194" i="3"/>
  <c r="AH194" i="3"/>
  <c r="AF194" i="3"/>
  <c r="AD194" i="3"/>
  <c r="AB194" i="3"/>
  <c r="Z194" i="3"/>
  <c r="X194" i="3"/>
  <c r="V194" i="3"/>
  <c r="T194" i="3"/>
  <c r="R194" i="3"/>
  <c r="AQ193" i="3"/>
  <c r="AO193" i="3"/>
  <c r="AM193" i="3"/>
  <c r="AJ193" i="3"/>
  <c r="AH193" i="3"/>
  <c r="AF193" i="3"/>
  <c r="AD193" i="3"/>
  <c r="AB193" i="3"/>
  <c r="Z193" i="3"/>
  <c r="X193" i="3"/>
  <c r="V193" i="3"/>
  <c r="T193" i="3"/>
  <c r="R193" i="3"/>
  <c r="AQ192" i="3"/>
  <c r="AO192" i="3"/>
  <c r="AM192" i="3"/>
  <c r="AJ192" i="3"/>
  <c r="AH192" i="3"/>
  <c r="AF192" i="3"/>
  <c r="AD192" i="3"/>
  <c r="AB192" i="3"/>
  <c r="Z192" i="3"/>
  <c r="X192" i="3"/>
  <c r="V192" i="3"/>
  <c r="T192" i="3"/>
  <c r="R192" i="3"/>
  <c r="AQ191" i="3"/>
  <c r="AO191" i="3"/>
  <c r="AM191" i="3"/>
  <c r="AJ191" i="3"/>
  <c r="AH191" i="3"/>
  <c r="AF191" i="3"/>
  <c r="AD191" i="3"/>
  <c r="AB191" i="3"/>
  <c r="Z191" i="3"/>
  <c r="X191" i="3"/>
  <c r="V191" i="3"/>
  <c r="T191" i="3"/>
  <c r="R191" i="3"/>
  <c r="AQ190" i="3"/>
  <c r="AO190" i="3"/>
  <c r="AM190" i="3"/>
  <c r="AJ190" i="3"/>
  <c r="AH190" i="3"/>
  <c r="AF190" i="3"/>
  <c r="AD190" i="3"/>
  <c r="AB190" i="3"/>
  <c r="Z190" i="3"/>
  <c r="X190" i="3"/>
  <c r="V190" i="3"/>
  <c r="T190" i="3"/>
  <c r="R190" i="3"/>
  <c r="AQ189" i="3"/>
  <c r="AO189" i="3"/>
  <c r="AM189" i="3"/>
  <c r="AJ189" i="3"/>
  <c r="AH189" i="3"/>
  <c r="AF189" i="3"/>
  <c r="AD189" i="3"/>
  <c r="AB189" i="3"/>
  <c r="Z189" i="3"/>
  <c r="X189" i="3"/>
  <c r="V189" i="3"/>
  <c r="T189" i="3"/>
  <c r="R189" i="3"/>
  <c r="AQ188" i="3"/>
  <c r="AO188" i="3"/>
  <c r="AM188" i="3"/>
  <c r="AJ188" i="3"/>
  <c r="AH188" i="3"/>
  <c r="AF188" i="3"/>
  <c r="AD188" i="3"/>
  <c r="AB188" i="3"/>
  <c r="Z188" i="3"/>
  <c r="X188" i="3"/>
  <c r="V188" i="3"/>
  <c r="T188" i="3"/>
  <c r="R188" i="3"/>
  <c r="AQ187" i="3"/>
  <c r="AO187" i="3"/>
  <c r="AM187" i="3"/>
  <c r="AJ187" i="3"/>
  <c r="AH187" i="3"/>
  <c r="AF187" i="3"/>
  <c r="AD187" i="3"/>
  <c r="AB187" i="3"/>
  <c r="Z187" i="3"/>
  <c r="X187" i="3"/>
  <c r="V187" i="3"/>
  <c r="T187" i="3"/>
  <c r="R187" i="3"/>
  <c r="AQ186" i="3"/>
  <c r="AO186" i="3"/>
  <c r="AM186" i="3"/>
  <c r="AJ186" i="3"/>
  <c r="AH186" i="3"/>
  <c r="AF186" i="3"/>
  <c r="AD186" i="3"/>
  <c r="AB186" i="3"/>
  <c r="Z186" i="3"/>
  <c r="X186" i="3"/>
  <c r="V186" i="3"/>
  <c r="T186" i="3"/>
  <c r="R186" i="3"/>
  <c r="AQ185" i="3"/>
  <c r="AO185" i="3"/>
  <c r="AM185" i="3"/>
  <c r="AJ185" i="3"/>
  <c r="AH185" i="3"/>
  <c r="AF185" i="3"/>
  <c r="AD185" i="3"/>
  <c r="AB185" i="3"/>
  <c r="Z185" i="3"/>
  <c r="X185" i="3"/>
  <c r="V185" i="3"/>
  <c r="T185" i="3"/>
  <c r="R185" i="3"/>
  <c r="AQ184" i="3"/>
  <c r="AO184" i="3"/>
  <c r="AM184" i="3"/>
  <c r="AJ184" i="3"/>
  <c r="AH184" i="3"/>
  <c r="AF184" i="3"/>
  <c r="AD184" i="3"/>
  <c r="AB184" i="3"/>
  <c r="Z184" i="3"/>
  <c r="X184" i="3"/>
  <c r="V184" i="3"/>
  <c r="T184" i="3"/>
  <c r="R184" i="3"/>
  <c r="AQ183" i="3"/>
  <c r="AO183" i="3"/>
  <c r="AM183" i="3"/>
  <c r="AJ183" i="3"/>
  <c r="AH183" i="3"/>
  <c r="AF183" i="3"/>
  <c r="AD183" i="3"/>
  <c r="AB183" i="3"/>
  <c r="Z183" i="3"/>
  <c r="X183" i="3"/>
  <c r="V183" i="3"/>
  <c r="T183" i="3"/>
  <c r="R183" i="3"/>
  <c r="AQ182" i="3"/>
  <c r="AO182" i="3"/>
  <c r="AM182" i="3"/>
  <c r="AJ182" i="3"/>
  <c r="AH182" i="3"/>
  <c r="AF182" i="3"/>
  <c r="AD182" i="3"/>
  <c r="AB182" i="3"/>
  <c r="Z182" i="3"/>
  <c r="X182" i="3"/>
  <c r="V182" i="3"/>
  <c r="T182" i="3"/>
  <c r="R182" i="3"/>
  <c r="AQ181" i="3"/>
  <c r="AO181" i="3"/>
  <c r="AM181" i="3"/>
  <c r="AJ181" i="3"/>
  <c r="AH181" i="3"/>
  <c r="AF181" i="3"/>
  <c r="AD181" i="3"/>
  <c r="AB181" i="3"/>
  <c r="Z181" i="3"/>
  <c r="X181" i="3"/>
  <c r="V181" i="3"/>
  <c r="T181" i="3"/>
  <c r="R181" i="3"/>
  <c r="AQ180" i="3"/>
  <c r="AO180" i="3"/>
  <c r="AM180" i="3"/>
  <c r="AJ180" i="3"/>
  <c r="AH180" i="3"/>
  <c r="AF180" i="3"/>
  <c r="AD180" i="3"/>
  <c r="AB180" i="3"/>
  <c r="Z180" i="3"/>
  <c r="X180" i="3"/>
  <c r="V180" i="3"/>
  <c r="T180" i="3"/>
  <c r="R180" i="3"/>
  <c r="AQ179" i="3"/>
  <c r="AO179" i="3"/>
  <c r="AM179" i="3"/>
  <c r="AJ179" i="3"/>
  <c r="AH179" i="3"/>
  <c r="AF179" i="3"/>
  <c r="AD179" i="3"/>
  <c r="AB179" i="3"/>
  <c r="Z179" i="3"/>
  <c r="X179" i="3"/>
  <c r="V179" i="3"/>
  <c r="T179" i="3"/>
  <c r="R179" i="3"/>
  <c r="AQ178" i="3"/>
  <c r="AO178" i="3"/>
  <c r="AM178" i="3"/>
  <c r="AJ178" i="3"/>
  <c r="AH178" i="3"/>
  <c r="AF178" i="3"/>
  <c r="AD178" i="3"/>
  <c r="AB178" i="3"/>
  <c r="Z178" i="3"/>
  <c r="X178" i="3"/>
  <c r="V178" i="3"/>
  <c r="T178" i="3"/>
  <c r="R178" i="3"/>
  <c r="AQ177" i="3"/>
  <c r="AO177" i="3"/>
  <c r="AM177" i="3"/>
  <c r="AJ177" i="3"/>
  <c r="AH177" i="3"/>
  <c r="AF177" i="3"/>
  <c r="AD177" i="3"/>
  <c r="AB177" i="3"/>
  <c r="Z177" i="3"/>
  <c r="X177" i="3"/>
  <c r="V177" i="3"/>
  <c r="T177" i="3"/>
  <c r="R177" i="3"/>
  <c r="AQ176" i="3"/>
  <c r="AO176" i="3"/>
  <c r="AM176" i="3"/>
  <c r="AJ176" i="3"/>
  <c r="AH176" i="3"/>
  <c r="AF176" i="3"/>
  <c r="AD176" i="3"/>
  <c r="AB176" i="3"/>
  <c r="Z176" i="3"/>
  <c r="X176" i="3"/>
  <c r="V176" i="3"/>
  <c r="T176" i="3"/>
  <c r="R176" i="3"/>
  <c r="AQ175" i="3"/>
  <c r="AO175" i="3"/>
  <c r="AM175" i="3"/>
  <c r="AJ175" i="3"/>
  <c r="AH175" i="3"/>
  <c r="AF175" i="3"/>
  <c r="AD175" i="3"/>
  <c r="AB175" i="3"/>
  <c r="Z175" i="3"/>
  <c r="X175" i="3"/>
  <c r="V175" i="3"/>
  <c r="T175" i="3"/>
  <c r="R175" i="3"/>
  <c r="AQ174" i="3"/>
  <c r="AO174" i="3"/>
  <c r="AM174" i="3"/>
  <c r="AJ174" i="3"/>
  <c r="AH174" i="3"/>
  <c r="AF174" i="3"/>
  <c r="AD174" i="3"/>
  <c r="AB174" i="3"/>
  <c r="Z174" i="3"/>
  <c r="X174" i="3"/>
  <c r="V174" i="3"/>
  <c r="T174" i="3"/>
  <c r="R174" i="3"/>
  <c r="AQ173" i="3"/>
  <c r="AO173" i="3"/>
  <c r="AM173" i="3"/>
  <c r="AJ173" i="3"/>
  <c r="AH173" i="3"/>
  <c r="AF173" i="3"/>
  <c r="AD173" i="3"/>
  <c r="AB173" i="3"/>
  <c r="Z173" i="3"/>
  <c r="X173" i="3"/>
  <c r="V173" i="3"/>
  <c r="T173" i="3"/>
  <c r="R173" i="3"/>
  <c r="AQ172" i="3"/>
  <c r="AO172" i="3"/>
  <c r="AM172" i="3"/>
  <c r="AJ172" i="3"/>
  <c r="AH172" i="3"/>
  <c r="AF172" i="3"/>
  <c r="AD172" i="3"/>
  <c r="AB172" i="3"/>
  <c r="Z172" i="3"/>
  <c r="X172" i="3"/>
  <c r="V172" i="3"/>
  <c r="T172" i="3"/>
  <c r="R172" i="3"/>
  <c r="AQ171" i="3"/>
  <c r="AO171" i="3"/>
  <c r="AM171" i="3"/>
  <c r="AJ171" i="3"/>
  <c r="AH171" i="3"/>
  <c r="AF171" i="3"/>
  <c r="AD171" i="3"/>
  <c r="AB171" i="3"/>
  <c r="Z171" i="3"/>
  <c r="X171" i="3"/>
  <c r="V171" i="3"/>
  <c r="T171" i="3"/>
  <c r="R171" i="3"/>
  <c r="AQ170" i="3"/>
  <c r="AO170" i="3"/>
  <c r="AM170" i="3"/>
  <c r="AJ170" i="3"/>
  <c r="AH170" i="3"/>
  <c r="AF170" i="3"/>
  <c r="AD170" i="3"/>
  <c r="AB170" i="3"/>
  <c r="Z170" i="3"/>
  <c r="X170" i="3"/>
  <c r="V170" i="3"/>
  <c r="T170" i="3"/>
  <c r="R170" i="3"/>
  <c r="AQ169" i="3"/>
  <c r="AO169" i="3"/>
  <c r="AM169" i="3"/>
  <c r="AJ169" i="3"/>
  <c r="AH169" i="3"/>
  <c r="AF169" i="3"/>
  <c r="AD169" i="3"/>
  <c r="AB169" i="3"/>
  <c r="Z169" i="3"/>
  <c r="X169" i="3"/>
  <c r="V169" i="3"/>
  <c r="T169" i="3"/>
  <c r="R169" i="3"/>
  <c r="AQ168" i="3"/>
  <c r="AO168" i="3"/>
  <c r="AM168" i="3"/>
  <c r="AJ168" i="3"/>
  <c r="AH168" i="3"/>
  <c r="AF168" i="3"/>
  <c r="AD168" i="3"/>
  <c r="AB168" i="3"/>
  <c r="Z168" i="3"/>
  <c r="X168" i="3"/>
  <c r="V168" i="3"/>
  <c r="T168" i="3"/>
  <c r="R168" i="3"/>
  <c r="AQ167" i="3"/>
  <c r="AO167" i="3"/>
  <c r="AM167" i="3"/>
  <c r="AJ167" i="3"/>
  <c r="AH167" i="3"/>
  <c r="AF167" i="3"/>
  <c r="AD167" i="3"/>
  <c r="AB167" i="3"/>
  <c r="Z167" i="3"/>
  <c r="X167" i="3"/>
  <c r="V167" i="3"/>
  <c r="T167" i="3"/>
  <c r="R167" i="3"/>
  <c r="AQ166" i="3"/>
  <c r="AO166" i="3"/>
  <c r="AM166" i="3"/>
  <c r="AJ166" i="3"/>
  <c r="AH166" i="3"/>
  <c r="AF166" i="3"/>
  <c r="AD166" i="3"/>
  <c r="AB166" i="3"/>
  <c r="Z166" i="3"/>
  <c r="X166" i="3"/>
  <c r="V166" i="3"/>
  <c r="T166" i="3"/>
  <c r="R166" i="3"/>
  <c r="AQ165" i="3"/>
  <c r="AO165" i="3"/>
  <c r="AM165" i="3"/>
  <c r="AJ165" i="3"/>
  <c r="AH165" i="3"/>
  <c r="AF165" i="3"/>
  <c r="AD165" i="3"/>
  <c r="AB165" i="3"/>
  <c r="Z165" i="3"/>
  <c r="X165" i="3"/>
  <c r="V165" i="3"/>
  <c r="T165" i="3"/>
  <c r="R165" i="3"/>
  <c r="AQ164" i="3"/>
  <c r="AO164" i="3"/>
  <c r="AM164" i="3"/>
  <c r="AJ164" i="3"/>
  <c r="AH164" i="3"/>
  <c r="AF164" i="3"/>
  <c r="AD164" i="3"/>
  <c r="AB164" i="3"/>
  <c r="Z164" i="3"/>
  <c r="X164" i="3"/>
  <c r="V164" i="3"/>
  <c r="T164" i="3"/>
  <c r="R164" i="3"/>
  <c r="AQ163" i="3"/>
  <c r="AO163" i="3"/>
  <c r="AM163" i="3"/>
  <c r="AJ163" i="3"/>
  <c r="AH163" i="3"/>
  <c r="AF163" i="3"/>
  <c r="AD163" i="3"/>
  <c r="AB163" i="3"/>
  <c r="Z163" i="3"/>
  <c r="X163" i="3"/>
  <c r="V163" i="3"/>
  <c r="T163" i="3"/>
  <c r="R163" i="3"/>
  <c r="AQ162" i="3"/>
  <c r="AO162" i="3"/>
  <c r="AM162" i="3"/>
  <c r="AJ162" i="3"/>
  <c r="AH162" i="3"/>
  <c r="AF162" i="3"/>
  <c r="AD162" i="3"/>
  <c r="AB162" i="3"/>
  <c r="Z162" i="3"/>
  <c r="X162" i="3"/>
  <c r="V162" i="3"/>
  <c r="T162" i="3"/>
  <c r="R162" i="3"/>
  <c r="AQ161" i="3"/>
  <c r="AO161" i="3"/>
  <c r="AM161" i="3"/>
  <c r="AJ161" i="3"/>
  <c r="AH161" i="3"/>
  <c r="AF161" i="3"/>
  <c r="AD161" i="3"/>
  <c r="AB161" i="3"/>
  <c r="Z161" i="3"/>
  <c r="X161" i="3"/>
  <c r="V161" i="3"/>
  <c r="T161" i="3"/>
  <c r="R161" i="3"/>
  <c r="AQ160" i="3"/>
  <c r="AO160" i="3"/>
  <c r="AM160" i="3"/>
  <c r="AJ160" i="3"/>
  <c r="AH160" i="3"/>
  <c r="AF160" i="3"/>
  <c r="AD160" i="3"/>
  <c r="AB160" i="3"/>
  <c r="Z160" i="3"/>
  <c r="X160" i="3"/>
  <c r="V160" i="3"/>
  <c r="T160" i="3"/>
  <c r="R160" i="3"/>
  <c r="AQ159" i="3"/>
  <c r="AO159" i="3"/>
  <c r="AM159" i="3"/>
  <c r="AJ159" i="3"/>
  <c r="AH159" i="3"/>
  <c r="AF159" i="3"/>
  <c r="AD159" i="3"/>
  <c r="AB159" i="3"/>
  <c r="Z159" i="3"/>
  <c r="X159" i="3"/>
  <c r="V159" i="3"/>
  <c r="T159" i="3"/>
  <c r="R159" i="3"/>
  <c r="AQ158" i="3"/>
  <c r="AO158" i="3"/>
  <c r="AM158" i="3"/>
  <c r="AJ158" i="3"/>
  <c r="AH158" i="3"/>
  <c r="AF158" i="3"/>
  <c r="AD158" i="3"/>
  <c r="AB158" i="3"/>
  <c r="Z158" i="3"/>
  <c r="X158" i="3"/>
  <c r="V158" i="3"/>
  <c r="T158" i="3"/>
  <c r="R158" i="3"/>
  <c r="AQ157" i="3"/>
  <c r="AO157" i="3"/>
  <c r="AM157" i="3"/>
  <c r="AJ157" i="3"/>
  <c r="AH157" i="3"/>
  <c r="AF157" i="3"/>
  <c r="AD157" i="3"/>
  <c r="AB157" i="3"/>
  <c r="Z157" i="3"/>
  <c r="X157" i="3"/>
  <c r="V157" i="3"/>
  <c r="T157" i="3"/>
  <c r="R157" i="3"/>
  <c r="AQ156" i="3"/>
  <c r="AO156" i="3"/>
  <c r="AM156" i="3"/>
  <c r="AJ156" i="3"/>
  <c r="AH156" i="3"/>
  <c r="AF156" i="3"/>
  <c r="AD156" i="3"/>
  <c r="AB156" i="3"/>
  <c r="Z156" i="3"/>
  <c r="X156" i="3"/>
  <c r="V156" i="3"/>
  <c r="T156" i="3"/>
  <c r="R156" i="3"/>
  <c r="AQ155" i="3"/>
  <c r="AO155" i="3"/>
  <c r="AM155" i="3"/>
  <c r="AJ155" i="3"/>
  <c r="AH155" i="3"/>
  <c r="AF155" i="3"/>
  <c r="AD155" i="3"/>
  <c r="AB155" i="3"/>
  <c r="Z155" i="3"/>
  <c r="X155" i="3"/>
  <c r="V155" i="3"/>
  <c r="T155" i="3"/>
  <c r="R155" i="3"/>
  <c r="AQ154" i="3"/>
  <c r="AO154" i="3"/>
  <c r="AM154" i="3"/>
  <c r="AJ154" i="3"/>
  <c r="AH154" i="3"/>
  <c r="AF154" i="3"/>
  <c r="AD154" i="3"/>
  <c r="AB154" i="3"/>
  <c r="Z154" i="3"/>
  <c r="X154" i="3"/>
  <c r="V154" i="3"/>
  <c r="T154" i="3"/>
  <c r="R154" i="3"/>
  <c r="AQ153" i="3"/>
  <c r="AO153" i="3"/>
  <c r="AM153" i="3"/>
  <c r="AJ153" i="3"/>
  <c r="AH153" i="3"/>
  <c r="AF153" i="3"/>
  <c r="AD153" i="3"/>
  <c r="AB153" i="3"/>
  <c r="Z153" i="3"/>
  <c r="X153" i="3"/>
  <c r="V153" i="3"/>
  <c r="T153" i="3"/>
  <c r="R153" i="3"/>
  <c r="AQ152" i="3"/>
  <c r="AO152" i="3"/>
  <c r="AM152" i="3"/>
  <c r="AJ152" i="3"/>
  <c r="AH152" i="3"/>
  <c r="AF152" i="3"/>
  <c r="AD152" i="3"/>
  <c r="AB152" i="3"/>
  <c r="Z152" i="3"/>
  <c r="X152" i="3"/>
  <c r="V152" i="3"/>
  <c r="T152" i="3"/>
  <c r="R152" i="3"/>
  <c r="AQ151" i="3"/>
  <c r="AO151" i="3"/>
  <c r="AM151" i="3"/>
  <c r="AJ151" i="3"/>
  <c r="AH151" i="3"/>
  <c r="AF151" i="3"/>
  <c r="AD151" i="3"/>
  <c r="AB151" i="3"/>
  <c r="Z151" i="3"/>
  <c r="X151" i="3"/>
  <c r="V151" i="3"/>
  <c r="T151" i="3"/>
  <c r="R151" i="3"/>
  <c r="AQ150" i="3"/>
  <c r="AO150" i="3"/>
  <c r="AM150" i="3"/>
  <c r="AJ150" i="3"/>
  <c r="AH150" i="3"/>
  <c r="AF150" i="3"/>
  <c r="AD150" i="3"/>
  <c r="AB150" i="3"/>
  <c r="Z150" i="3"/>
  <c r="X150" i="3"/>
  <c r="V150" i="3"/>
  <c r="T150" i="3"/>
  <c r="R150" i="3"/>
  <c r="AQ149" i="3"/>
  <c r="AO149" i="3"/>
  <c r="AM149" i="3"/>
  <c r="AJ149" i="3"/>
  <c r="AH149" i="3"/>
  <c r="AF149" i="3"/>
  <c r="AD149" i="3"/>
  <c r="AB149" i="3"/>
  <c r="Z149" i="3"/>
  <c r="X149" i="3"/>
  <c r="V149" i="3"/>
  <c r="T149" i="3"/>
  <c r="R149" i="3"/>
  <c r="AQ148" i="3"/>
  <c r="AO148" i="3"/>
  <c r="AM148" i="3"/>
  <c r="AJ148" i="3"/>
  <c r="AH148" i="3"/>
  <c r="AF148" i="3"/>
  <c r="AD148" i="3"/>
  <c r="AB148" i="3"/>
  <c r="Z148" i="3"/>
  <c r="X148" i="3"/>
  <c r="V148" i="3"/>
  <c r="T148" i="3"/>
  <c r="R148" i="3"/>
  <c r="AQ147" i="3"/>
  <c r="AO147" i="3"/>
  <c r="AM147" i="3"/>
  <c r="AJ147" i="3"/>
  <c r="AH147" i="3"/>
  <c r="AF147" i="3"/>
  <c r="AD147" i="3"/>
  <c r="AB147" i="3"/>
  <c r="Z147" i="3"/>
  <c r="X147" i="3"/>
  <c r="V147" i="3"/>
  <c r="T147" i="3"/>
  <c r="R147" i="3"/>
  <c r="AQ146" i="3"/>
  <c r="AO146" i="3"/>
  <c r="AM146" i="3"/>
  <c r="AJ146" i="3"/>
  <c r="AH146" i="3"/>
  <c r="AF146" i="3"/>
  <c r="AD146" i="3"/>
  <c r="AB146" i="3"/>
  <c r="Z146" i="3"/>
  <c r="X146" i="3"/>
  <c r="V146" i="3"/>
  <c r="T146" i="3"/>
  <c r="R146" i="3"/>
  <c r="AQ145" i="3"/>
  <c r="AO145" i="3"/>
  <c r="AM145" i="3"/>
  <c r="AJ145" i="3"/>
  <c r="AH145" i="3"/>
  <c r="AF145" i="3"/>
  <c r="AD145" i="3"/>
  <c r="AB145" i="3"/>
  <c r="Z145" i="3"/>
  <c r="X145" i="3"/>
  <c r="V145" i="3"/>
  <c r="T145" i="3"/>
  <c r="R145" i="3"/>
  <c r="AQ144" i="3"/>
  <c r="AO144" i="3"/>
  <c r="AM144" i="3"/>
  <c r="AJ144" i="3"/>
  <c r="AH144" i="3"/>
  <c r="AF144" i="3"/>
  <c r="AD144" i="3"/>
  <c r="AB144" i="3"/>
  <c r="Z144" i="3"/>
  <c r="X144" i="3"/>
  <c r="V144" i="3"/>
  <c r="T144" i="3"/>
  <c r="R144" i="3"/>
  <c r="AQ143" i="3"/>
  <c r="AO143" i="3"/>
  <c r="AM143" i="3"/>
  <c r="AJ143" i="3"/>
  <c r="AH143" i="3"/>
  <c r="AF143" i="3"/>
  <c r="AD143" i="3"/>
  <c r="AB143" i="3"/>
  <c r="Z143" i="3"/>
  <c r="X143" i="3"/>
  <c r="V143" i="3"/>
  <c r="T143" i="3"/>
  <c r="R143" i="3"/>
  <c r="AQ142" i="3"/>
  <c r="AO142" i="3"/>
  <c r="AM142" i="3"/>
  <c r="AJ142" i="3"/>
  <c r="AH142" i="3"/>
  <c r="AF142" i="3"/>
  <c r="AD142" i="3"/>
  <c r="AB142" i="3"/>
  <c r="Z142" i="3"/>
  <c r="X142" i="3"/>
  <c r="V142" i="3"/>
  <c r="T142" i="3"/>
  <c r="R142" i="3"/>
  <c r="AQ141" i="3"/>
  <c r="AO141" i="3"/>
  <c r="AM141" i="3"/>
  <c r="AJ141" i="3"/>
  <c r="AH141" i="3"/>
  <c r="AF141" i="3"/>
  <c r="AD141" i="3"/>
  <c r="AB141" i="3"/>
  <c r="Z141" i="3"/>
  <c r="X141" i="3"/>
  <c r="V141" i="3"/>
  <c r="T141" i="3"/>
  <c r="R141" i="3"/>
  <c r="AQ140" i="3"/>
  <c r="AO140" i="3"/>
  <c r="AM140" i="3"/>
  <c r="AJ140" i="3"/>
  <c r="AH140" i="3"/>
  <c r="AF140" i="3"/>
  <c r="AD140" i="3"/>
  <c r="AB140" i="3"/>
  <c r="Z140" i="3"/>
  <c r="X140" i="3"/>
  <c r="V140" i="3"/>
  <c r="T140" i="3"/>
  <c r="R140" i="3"/>
  <c r="AQ139" i="3"/>
  <c r="AO139" i="3"/>
  <c r="AM139" i="3"/>
  <c r="AJ139" i="3"/>
  <c r="AH139" i="3"/>
  <c r="AF139" i="3"/>
  <c r="AD139" i="3"/>
  <c r="AB139" i="3"/>
  <c r="Z139" i="3"/>
  <c r="X139" i="3"/>
  <c r="V139" i="3"/>
  <c r="T139" i="3"/>
  <c r="R139" i="3"/>
  <c r="AQ138" i="3"/>
  <c r="AO138" i="3"/>
  <c r="AM138" i="3"/>
  <c r="AJ138" i="3"/>
  <c r="AH138" i="3"/>
  <c r="AF138" i="3"/>
  <c r="AD138" i="3"/>
  <c r="AB138" i="3"/>
  <c r="Z138" i="3"/>
  <c r="X138" i="3"/>
  <c r="V138" i="3"/>
  <c r="T138" i="3"/>
  <c r="R138" i="3"/>
  <c r="AQ137" i="3"/>
  <c r="AO137" i="3"/>
  <c r="AM137" i="3"/>
  <c r="AJ137" i="3"/>
  <c r="AH137" i="3"/>
  <c r="AF137" i="3"/>
  <c r="AD137" i="3"/>
  <c r="AB137" i="3"/>
  <c r="Z137" i="3"/>
  <c r="X137" i="3"/>
  <c r="V137" i="3"/>
  <c r="T137" i="3"/>
  <c r="R137" i="3"/>
  <c r="AQ136" i="3"/>
  <c r="AO136" i="3"/>
  <c r="AM136" i="3"/>
  <c r="AJ136" i="3"/>
  <c r="AH136" i="3"/>
  <c r="AF136" i="3"/>
  <c r="AD136" i="3"/>
  <c r="AB136" i="3"/>
  <c r="Z136" i="3"/>
  <c r="X136" i="3"/>
  <c r="V136" i="3"/>
  <c r="T136" i="3"/>
  <c r="R136" i="3"/>
  <c r="AQ135" i="3"/>
  <c r="AO135" i="3"/>
  <c r="AM135" i="3"/>
  <c r="AJ135" i="3"/>
  <c r="AH135" i="3"/>
  <c r="AF135" i="3"/>
  <c r="AD135" i="3"/>
  <c r="AB135" i="3"/>
  <c r="Z135" i="3"/>
  <c r="X135" i="3"/>
  <c r="V135" i="3"/>
  <c r="T135" i="3"/>
  <c r="R135" i="3"/>
  <c r="AQ134" i="3"/>
  <c r="AO134" i="3"/>
  <c r="AM134" i="3"/>
  <c r="AJ134" i="3"/>
  <c r="AH134" i="3"/>
  <c r="AF134" i="3"/>
  <c r="AD134" i="3"/>
  <c r="AB134" i="3"/>
  <c r="Z134" i="3"/>
  <c r="X134" i="3"/>
  <c r="V134" i="3"/>
  <c r="T134" i="3"/>
  <c r="R134" i="3"/>
  <c r="AQ133" i="3"/>
  <c r="AO133" i="3"/>
  <c r="AM133" i="3"/>
  <c r="AJ133" i="3"/>
  <c r="AH133" i="3"/>
  <c r="AF133" i="3"/>
  <c r="AD133" i="3"/>
  <c r="AB133" i="3"/>
  <c r="Z133" i="3"/>
  <c r="X133" i="3"/>
  <c r="V133" i="3"/>
  <c r="T133" i="3"/>
  <c r="R133" i="3"/>
  <c r="AQ132" i="3"/>
  <c r="AO132" i="3"/>
  <c r="AM132" i="3"/>
  <c r="AJ132" i="3"/>
  <c r="AH132" i="3"/>
  <c r="AF132" i="3"/>
  <c r="AD132" i="3"/>
  <c r="AB132" i="3"/>
  <c r="Z132" i="3"/>
  <c r="X132" i="3"/>
  <c r="V132" i="3"/>
  <c r="T132" i="3"/>
  <c r="R132" i="3"/>
  <c r="AQ131" i="3"/>
  <c r="AO131" i="3"/>
  <c r="AM131" i="3"/>
  <c r="AJ131" i="3"/>
  <c r="AH131" i="3"/>
  <c r="AF131" i="3"/>
  <c r="AD131" i="3"/>
  <c r="AB131" i="3"/>
  <c r="Z131" i="3"/>
  <c r="X131" i="3"/>
  <c r="V131" i="3"/>
  <c r="T131" i="3"/>
  <c r="R131" i="3"/>
  <c r="AQ130" i="3"/>
  <c r="AO130" i="3"/>
  <c r="AM130" i="3"/>
  <c r="AJ130" i="3"/>
  <c r="AH130" i="3"/>
  <c r="AF130" i="3"/>
  <c r="AD130" i="3"/>
  <c r="AB130" i="3"/>
  <c r="Z130" i="3"/>
  <c r="X130" i="3"/>
  <c r="V130" i="3"/>
  <c r="T130" i="3"/>
  <c r="R130" i="3"/>
  <c r="AQ129" i="3"/>
  <c r="AO129" i="3"/>
  <c r="AM129" i="3"/>
  <c r="AJ129" i="3"/>
  <c r="AH129" i="3"/>
  <c r="AF129" i="3"/>
  <c r="AD129" i="3"/>
  <c r="AB129" i="3"/>
  <c r="Z129" i="3"/>
  <c r="X129" i="3"/>
  <c r="V129" i="3"/>
  <c r="T129" i="3"/>
  <c r="R129" i="3"/>
  <c r="AQ128" i="3"/>
  <c r="AO128" i="3"/>
  <c r="AM128" i="3"/>
  <c r="AJ128" i="3"/>
  <c r="AH128" i="3"/>
  <c r="AF128" i="3"/>
  <c r="AD128" i="3"/>
  <c r="AB128" i="3"/>
  <c r="Z128" i="3"/>
  <c r="X128" i="3"/>
  <c r="V128" i="3"/>
  <c r="T128" i="3"/>
  <c r="R128" i="3"/>
  <c r="AQ127" i="3"/>
  <c r="AO127" i="3"/>
  <c r="AM127" i="3"/>
  <c r="AJ127" i="3"/>
  <c r="AH127" i="3"/>
  <c r="AF127" i="3"/>
  <c r="AD127" i="3"/>
  <c r="AB127" i="3"/>
  <c r="Z127" i="3"/>
  <c r="X127" i="3"/>
  <c r="V127" i="3"/>
  <c r="T127" i="3"/>
  <c r="R127" i="3"/>
  <c r="AQ126" i="3"/>
  <c r="AO126" i="3"/>
  <c r="AM126" i="3"/>
  <c r="AJ126" i="3"/>
  <c r="AH126" i="3"/>
  <c r="AF126" i="3"/>
  <c r="AD126" i="3"/>
  <c r="AB126" i="3"/>
  <c r="Z126" i="3"/>
  <c r="X126" i="3"/>
  <c r="V126" i="3"/>
  <c r="T126" i="3"/>
  <c r="R126" i="3"/>
  <c r="AQ125" i="3"/>
  <c r="AO125" i="3"/>
  <c r="AM125" i="3"/>
  <c r="AJ125" i="3"/>
  <c r="AH125" i="3"/>
  <c r="AF125" i="3"/>
  <c r="AD125" i="3"/>
  <c r="AB125" i="3"/>
  <c r="Z125" i="3"/>
  <c r="X125" i="3"/>
  <c r="V125" i="3"/>
  <c r="T125" i="3"/>
  <c r="R125" i="3"/>
  <c r="AQ124" i="3"/>
  <c r="AO124" i="3"/>
  <c r="AM124" i="3"/>
  <c r="AJ124" i="3"/>
  <c r="AH124" i="3"/>
  <c r="AF124" i="3"/>
  <c r="AD124" i="3"/>
  <c r="AB124" i="3"/>
  <c r="Z124" i="3"/>
  <c r="X124" i="3"/>
  <c r="V124" i="3"/>
  <c r="T124" i="3"/>
  <c r="R124" i="3"/>
  <c r="AQ123" i="3"/>
  <c r="AO123" i="3"/>
  <c r="AM123" i="3"/>
  <c r="AJ123" i="3"/>
  <c r="AH123" i="3"/>
  <c r="AF123" i="3"/>
  <c r="AD123" i="3"/>
  <c r="AB123" i="3"/>
  <c r="Z123" i="3"/>
  <c r="X123" i="3"/>
  <c r="V123" i="3"/>
  <c r="T123" i="3"/>
  <c r="R123" i="3"/>
  <c r="AQ122" i="3"/>
  <c r="AO122" i="3"/>
  <c r="AM122" i="3"/>
  <c r="AJ122" i="3"/>
  <c r="AH122" i="3"/>
  <c r="AF122" i="3"/>
  <c r="AD122" i="3"/>
  <c r="AB122" i="3"/>
  <c r="Z122" i="3"/>
  <c r="X122" i="3"/>
  <c r="V122" i="3"/>
  <c r="T122" i="3"/>
  <c r="R122" i="3"/>
  <c r="AQ121" i="3"/>
  <c r="AO121" i="3"/>
  <c r="AM121" i="3"/>
  <c r="AJ121" i="3"/>
  <c r="AH121" i="3"/>
  <c r="AF121" i="3"/>
  <c r="AD121" i="3"/>
  <c r="AB121" i="3"/>
  <c r="Z121" i="3"/>
  <c r="X121" i="3"/>
  <c r="V121" i="3"/>
  <c r="T121" i="3"/>
  <c r="R121" i="3"/>
  <c r="AQ120" i="3"/>
  <c r="AO120" i="3"/>
  <c r="AM120" i="3"/>
  <c r="AJ120" i="3"/>
  <c r="AH120" i="3"/>
  <c r="AF120" i="3"/>
  <c r="AD120" i="3"/>
  <c r="AB120" i="3"/>
  <c r="Z120" i="3"/>
  <c r="X120" i="3"/>
  <c r="V120" i="3"/>
  <c r="T120" i="3"/>
  <c r="R120" i="3"/>
  <c r="AQ119" i="3"/>
  <c r="AO119" i="3"/>
  <c r="AM119" i="3"/>
  <c r="AJ119" i="3"/>
  <c r="AH119" i="3"/>
  <c r="AF119" i="3"/>
  <c r="AD119" i="3"/>
  <c r="AB119" i="3"/>
  <c r="Z119" i="3"/>
  <c r="X119" i="3"/>
  <c r="V119" i="3"/>
  <c r="T119" i="3"/>
  <c r="R119" i="3"/>
  <c r="AQ118" i="3"/>
  <c r="AO118" i="3"/>
  <c r="AM118" i="3"/>
  <c r="AJ118" i="3"/>
  <c r="AH118" i="3"/>
  <c r="AF118" i="3"/>
  <c r="AD118" i="3"/>
  <c r="AB118" i="3"/>
  <c r="Z118" i="3"/>
  <c r="X118" i="3"/>
  <c r="V118" i="3"/>
  <c r="T118" i="3"/>
  <c r="R118" i="3"/>
  <c r="AQ117" i="3"/>
  <c r="AO117" i="3"/>
  <c r="AM117" i="3"/>
  <c r="AJ117" i="3"/>
  <c r="AH117" i="3"/>
  <c r="AF117" i="3"/>
  <c r="AD117" i="3"/>
  <c r="AB117" i="3"/>
  <c r="Z117" i="3"/>
  <c r="X117" i="3"/>
  <c r="V117" i="3"/>
  <c r="T117" i="3"/>
  <c r="R117" i="3"/>
  <c r="AQ116" i="3"/>
  <c r="AO116" i="3"/>
  <c r="AM116" i="3"/>
  <c r="AJ116" i="3"/>
  <c r="AH116" i="3"/>
  <c r="AF116" i="3"/>
  <c r="AD116" i="3"/>
  <c r="AB116" i="3"/>
  <c r="Z116" i="3"/>
  <c r="X116" i="3"/>
  <c r="V116" i="3"/>
  <c r="T116" i="3"/>
  <c r="R116" i="3"/>
  <c r="AQ115" i="3"/>
  <c r="AO115" i="3"/>
  <c r="AM115" i="3"/>
  <c r="AJ115" i="3"/>
  <c r="AH115" i="3"/>
  <c r="AF115" i="3"/>
  <c r="AD115" i="3"/>
  <c r="AB115" i="3"/>
  <c r="Z115" i="3"/>
  <c r="X115" i="3"/>
  <c r="V115" i="3"/>
  <c r="T115" i="3"/>
  <c r="R115" i="3"/>
  <c r="AQ114" i="3"/>
  <c r="AO114" i="3"/>
  <c r="AM114" i="3"/>
  <c r="AJ114" i="3"/>
  <c r="AH114" i="3"/>
  <c r="AF114" i="3"/>
  <c r="AD114" i="3"/>
  <c r="AB114" i="3"/>
  <c r="Z114" i="3"/>
  <c r="X114" i="3"/>
  <c r="V114" i="3"/>
  <c r="T114" i="3"/>
  <c r="R114" i="3"/>
  <c r="AQ113" i="3"/>
  <c r="AO113" i="3"/>
  <c r="AM113" i="3"/>
  <c r="AJ113" i="3"/>
  <c r="AH113" i="3"/>
  <c r="AF113" i="3"/>
  <c r="AD113" i="3"/>
  <c r="AB113" i="3"/>
  <c r="Z113" i="3"/>
  <c r="X113" i="3"/>
  <c r="V113" i="3"/>
  <c r="T113" i="3"/>
  <c r="R113" i="3"/>
  <c r="AQ112" i="3"/>
  <c r="AO112" i="3"/>
  <c r="AM112" i="3"/>
  <c r="AJ112" i="3"/>
  <c r="AH112" i="3"/>
  <c r="AF112" i="3"/>
  <c r="AD112" i="3"/>
  <c r="AB112" i="3"/>
  <c r="Z112" i="3"/>
  <c r="X112" i="3"/>
  <c r="V112" i="3"/>
  <c r="T112" i="3"/>
  <c r="R112" i="3"/>
  <c r="AQ111" i="3"/>
  <c r="AO111" i="3"/>
  <c r="AM111" i="3"/>
  <c r="AJ111" i="3"/>
  <c r="AH111" i="3"/>
  <c r="AF111" i="3"/>
  <c r="AD111" i="3"/>
  <c r="AB111" i="3"/>
  <c r="Z111" i="3"/>
  <c r="X111" i="3"/>
  <c r="V111" i="3"/>
  <c r="T111" i="3"/>
  <c r="R111" i="3"/>
  <c r="AQ110" i="3"/>
  <c r="AO110" i="3"/>
  <c r="AM110" i="3"/>
  <c r="AJ110" i="3"/>
  <c r="AH110" i="3"/>
  <c r="AF110" i="3"/>
  <c r="AD110" i="3"/>
  <c r="AB110" i="3"/>
  <c r="Z110" i="3"/>
  <c r="X110" i="3"/>
  <c r="V110" i="3"/>
  <c r="T110" i="3"/>
  <c r="R110" i="3"/>
  <c r="AQ109" i="3"/>
  <c r="AO109" i="3"/>
  <c r="AM109" i="3"/>
  <c r="AJ109" i="3"/>
  <c r="AH109" i="3"/>
  <c r="AF109" i="3"/>
  <c r="AD109" i="3"/>
  <c r="AB109" i="3"/>
  <c r="Z109" i="3"/>
  <c r="X109" i="3"/>
  <c r="V109" i="3"/>
  <c r="T109" i="3"/>
  <c r="R109" i="3"/>
  <c r="AQ108" i="3"/>
  <c r="AO108" i="3"/>
  <c r="AM108" i="3"/>
  <c r="AJ108" i="3"/>
  <c r="AH108" i="3"/>
  <c r="AF108" i="3"/>
  <c r="AD108" i="3"/>
  <c r="AB108" i="3"/>
  <c r="Z108" i="3"/>
  <c r="X108" i="3"/>
  <c r="V108" i="3"/>
  <c r="T108" i="3"/>
  <c r="R108" i="3"/>
  <c r="AQ107" i="3"/>
  <c r="AO107" i="3"/>
  <c r="AM107" i="3"/>
  <c r="AJ107" i="3"/>
  <c r="AH107" i="3"/>
  <c r="AF107" i="3"/>
  <c r="AD107" i="3"/>
  <c r="AB107" i="3"/>
  <c r="Z107" i="3"/>
  <c r="X107" i="3"/>
  <c r="V107" i="3"/>
  <c r="T107" i="3"/>
  <c r="R107" i="3"/>
  <c r="AQ106" i="3"/>
  <c r="AO106" i="3"/>
  <c r="AM106" i="3"/>
  <c r="AJ106" i="3"/>
  <c r="AH106" i="3"/>
  <c r="AF106" i="3"/>
  <c r="AD106" i="3"/>
  <c r="AB106" i="3"/>
  <c r="Z106" i="3"/>
  <c r="X106" i="3"/>
  <c r="V106" i="3"/>
  <c r="T106" i="3"/>
  <c r="R106" i="3"/>
  <c r="AQ105" i="3"/>
  <c r="AO105" i="3"/>
  <c r="AM105" i="3"/>
  <c r="AJ105" i="3"/>
  <c r="AH105" i="3"/>
  <c r="AF105" i="3"/>
  <c r="AD105" i="3"/>
  <c r="AB105" i="3"/>
  <c r="Z105" i="3"/>
  <c r="X105" i="3"/>
  <c r="V105" i="3"/>
  <c r="T105" i="3"/>
  <c r="R105" i="3"/>
  <c r="AQ104" i="3"/>
  <c r="AO104" i="3"/>
  <c r="AM104" i="3"/>
  <c r="AJ104" i="3"/>
  <c r="AH104" i="3"/>
  <c r="AF104" i="3"/>
  <c r="AD104" i="3"/>
  <c r="AB104" i="3"/>
  <c r="Z104" i="3"/>
  <c r="X104" i="3"/>
  <c r="V104" i="3"/>
  <c r="T104" i="3"/>
  <c r="R104" i="3"/>
  <c r="AQ103" i="3"/>
  <c r="AO103" i="3"/>
  <c r="AM103" i="3"/>
  <c r="AJ103" i="3"/>
  <c r="AH103" i="3"/>
  <c r="AF103" i="3"/>
  <c r="AD103" i="3"/>
  <c r="AB103" i="3"/>
  <c r="Z103" i="3"/>
  <c r="X103" i="3"/>
  <c r="V103" i="3"/>
  <c r="T103" i="3"/>
  <c r="R103" i="3"/>
  <c r="AQ102" i="3"/>
  <c r="AO102" i="3"/>
  <c r="AM102" i="3"/>
  <c r="AJ102" i="3"/>
  <c r="AH102" i="3"/>
  <c r="AF102" i="3"/>
  <c r="AD102" i="3"/>
  <c r="AB102" i="3"/>
  <c r="Z102" i="3"/>
  <c r="X102" i="3"/>
  <c r="V102" i="3"/>
  <c r="T102" i="3"/>
  <c r="R102" i="3"/>
  <c r="AQ101" i="3"/>
  <c r="AO101" i="3"/>
  <c r="AM101" i="3"/>
  <c r="AJ101" i="3"/>
  <c r="AH101" i="3"/>
  <c r="AF101" i="3"/>
  <c r="AD101" i="3"/>
  <c r="AB101" i="3"/>
  <c r="Z101" i="3"/>
  <c r="X101" i="3"/>
  <c r="V101" i="3"/>
  <c r="T101" i="3"/>
  <c r="R101" i="3"/>
  <c r="AQ100" i="3"/>
  <c r="AO100" i="3"/>
  <c r="AM100" i="3"/>
  <c r="AJ100" i="3"/>
  <c r="AH100" i="3"/>
  <c r="AF100" i="3"/>
  <c r="AD100" i="3"/>
  <c r="AB100" i="3"/>
  <c r="Z100" i="3"/>
  <c r="X100" i="3"/>
  <c r="V100" i="3"/>
  <c r="T100" i="3"/>
  <c r="R100" i="3"/>
  <c r="AQ99" i="3"/>
  <c r="AO99" i="3"/>
  <c r="AM99" i="3"/>
  <c r="AJ99" i="3"/>
  <c r="AH99" i="3"/>
  <c r="AF99" i="3"/>
  <c r="AD99" i="3"/>
  <c r="AB99" i="3"/>
  <c r="Z99" i="3"/>
  <c r="X99" i="3"/>
  <c r="V99" i="3"/>
  <c r="T99" i="3"/>
  <c r="R99" i="3"/>
  <c r="AQ98" i="3"/>
  <c r="AO98" i="3"/>
  <c r="AM98" i="3"/>
  <c r="AJ98" i="3"/>
  <c r="AH98" i="3"/>
  <c r="AF98" i="3"/>
  <c r="AD98" i="3"/>
  <c r="AB98" i="3"/>
  <c r="Z98" i="3"/>
  <c r="X98" i="3"/>
  <c r="V98" i="3"/>
  <c r="T98" i="3"/>
  <c r="R98" i="3"/>
  <c r="AQ97" i="3"/>
  <c r="AO97" i="3"/>
  <c r="AM97" i="3"/>
  <c r="AJ97" i="3"/>
  <c r="AH97" i="3"/>
  <c r="AF97" i="3"/>
  <c r="AD97" i="3"/>
  <c r="AB97" i="3"/>
  <c r="Z97" i="3"/>
  <c r="X97" i="3"/>
  <c r="V97" i="3"/>
  <c r="T97" i="3"/>
  <c r="R97" i="3"/>
  <c r="AQ96" i="3"/>
  <c r="AO96" i="3"/>
  <c r="AM96" i="3"/>
  <c r="AJ96" i="3"/>
  <c r="AH96" i="3"/>
  <c r="AF96" i="3"/>
  <c r="AD96" i="3"/>
  <c r="AB96" i="3"/>
  <c r="Z96" i="3"/>
  <c r="X96" i="3"/>
  <c r="V96" i="3"/>
  <c r="T96" i="3"/>
  <c r="R96" i="3"/>
  <c r="AQ95" i="3"/>
  <c r="AO95" i="3"/>
  <c r="AM95" i="3"/>
  <c r="AJ95" i="3"/>
  <c r="AH95" i="3"/>
  <c r="AF95" i="3"/>
  <c r="AD95" i="3"/>
  <c r="AB95" i="3"/>
  <c r="Z95" i="3"/>
  <c r="X95" i="3"/>
  <c r="V95" i="3"/>
  <c r="T95" i="3"/>
  <c r="R95" i="3"/>
  <c r="AQ94" i="3"/>
  <c r="AO94" i="3"/>
  <c r="AM94" i="3"/>
  <c r="AJ94" i="3"/>
  <c r="AH94" i="3"/>
  <c r="AF94" i="3"/>
  <c r="AD94" i="3"/>
  <c r="AB94" i="3"/>
  <c r="Z94" i="3"/>
  <c r="X94" i="3"/>
  <c r="V94" i="3"/>
  <c r="T94" i="3"/>
  <c r="R94" i="3"/>
  <c r="AQ93" i="3"/>
  <c r="AO93" i="3"/>
  <c r="AM93" i="3"/>
  <c r="AJ93" i="3"/>
  <c r="AH93" i="3"/>
  <c r="AF93" i="3"/>
  <c r="AD93" i="3"/>
  <c r="AB93" i="3"/>
  <c r="Z93" i="3"/>
  <c r="X93" i="3"/>
  <c r="V93" i="3"/>
  <c r="T93" i="3"/>
  <c r="R93" i="3"/>
  <c r="AQ92" i="3"/>
  <c r="AO92" i="3"/>
  <c r="AM92" i="3"/>
  <c r="AJ92" i="3"/>
  <c r="AH92" i="3"/>
  <c r="AF92" i="3"/>
  <c r="AD92" i="3"/>
  <c r="AB92" i="3"/>
  <c r="Z92" i="3"/>
  <c r="X92" i="3"/>
  <c r="V92" i="3"/>
  <c r="T92" i="3"/>
  <c r="R92" i="3"/>
  <c r="AQ91" i="3"/>
  <c r="AO91" i="3"/>
  <c r="AM91" i="3"/>
  <c r="AJ91" i="3"/>
  <c r="AH91" i="3"/>
  <c r="AF91" i="3"/>
  <c r="AD91" i="3"/>
  <c r="AB91" i="3"/>
  <c r="Z91" i="3"/>
  <c r="X91" i="3"/>
  <c r="V91" i="3"/>
  <c r="T91" i="3"/>
  <c r="R91" i="3"/>
  <c r="AQ90" i="3"/>
  <c r="AO90" i="3"/>
  <c r="AM90" i="3"/>
  <c r="AJ90" i="3"/>
  <c r="AH90" i="3"/>
  <c r="AF90" i="3"/>
  <c r="AD90" i="3"/>
  <c r="AB90" i="3"/>
  <c r="Z90" i="3"/>
  <c r="X90" i="3"/>
  <c r="V90" i="3"/>
  <c r="T90" i="3"/>
  <c r="R90" i="3"/>
  <c r="AQ89" i="3"/>
  <c r="AO89" i="3"/>
  <c r="AM89" i="3"/>
  <c r="AJ89" i="3"/>
  <c r="AH89" i="3"/>
  <c r="AF89" i="3"/>
  <c r="AD89" i="3"/>
  <c r="AB89" i="3"/>
  <c r="Z89" i="3"/>
  <c r="X89" i="3"/>
  <c r="V89" i="3"/>
  <c r="T89" i="3"/>
  <c r="R89" i="3"/>
  <c r="AQ88" i="3"/>
  <c r="AO88" i="3"/>
  <c r="AM88" i="3"/>
  <c r="AJ88" i="3"/>
  <c r="AH88" i="3"/>
  <c r="AF88" i="3"/>
  <c r="AD88" i="3"/>
  <c r="AB88" i="3"/>
  <c r="Z88" i="3"/>
  <c r="X88" i="3"/>
  <c r="V88" i="3"/>
  <c r="T88" i="3"/>
  <c r="R88" i="3"/>
  <c r="AQ87" i="3"/>
  <c r="AO87" i="3"/>
  <c r="AM87" i="3"/>
  <c r="AJ87" i="3"/>
  <c r="AH87" i="3"/>
  <c r="AF87" i="3"/>
  <c r="AD87" i="3"/>
  <c r="AB87" i="3"/>
  <c r="Z87" i="3"/>
  <c r="X87" i="3"/>
  <c r="V87" i="3"/>
  <c r="T87" i="3"/>
  <c r="R87" i="3"/>
  <c r="AQ86" i="3"/>
  <c r="AO86" i="3"/>
  <c r="AM86" i="3"/>
  <c r="AJ86" i="3"/>
  <c r="AH86" i="3"/>
  <c r="AF86" i="3"/>
  <c r="AD86" i="3"/>
  <c r="AB86" i="3"/>
  <c r="Z86" i="3"/>
  <c r="X86" i="3"/>
  <c r="V86" i="3"/>
  <c r="T86" i="3"/>
  <c r="R86" i="3"/>
  <c r="AQ85" i="3"/>
  <c r="AO85" i="3"/>
  <c r="AM85" i="3"/>
  <c r="AJ85" i="3"/>
  <c r="AH85" i="3"/>
  <c r="AF85" i="3"/>
  <c r="AD85" i="3"/>
  <c r="AB85" i="3"/>
  <c r="Z85" i="3"/>
  <c r="X85" i="3"/>
  <c r="V85" i="3"/>
  <c r="T85" i="3"/>
  <c r="R85" i="3"/>
  <c r="AQ84" i="3"/>
  <c r="AO84" i="3"/>
  <c r="AM84" i="3"/>
  <c r="AJ84" i="3"/>
  <c r="AH84" i="3"/>
  <c r="AF84" i="3"/>
  <c r="AD84" i="3"/>
  <c r="AB84" i="3"/>
  <c r="Z84" i="3"/>
  <c r="X84" i="3"/>
  <c r="V84" i="3"/>
  <c r="T84" i="3"/>
  <c r="R84" i="3"/>
  <c r="AQ83" i="3"/>
  <c r="AO83" i="3"/>
  <c r="AM83" i="3"/>
  <c r="AJ83" i="3"/>
  <c r="AH83" i="3"/>
  <c r="AF83" i="3"/>
  <c r="AD83" i="3"/>
  <c r="AB83" i="3"/>
  <c r="Z83" i="3"/>
  <c r="X83" i="3"/>
  <c r="V83" i="3"/>
  <c r="T83" i="3"/>
  <c r="R83" i="3"/>
  <c r="AQ82" i="3"/>
  <c r="AO82" i="3"/>
  <c r="AM82" i="3"/>
  <c r="AJ82" i="3"/>
  <c r="AH82" i="3"/>
  <c r="AF82" i="3"/>
  <c r="AD82" i="3"/>
  <c r="AB82" i="3"/>
  <c r="Z82" i="3"/>
  <c r="X82" i="3"/>
  <c r="V82" i="3"/>
  <c r="T82" i="3"/>
  <c r="R82" i="3"/>
  <c r="AQ81" i="3"/>
  <c r="AO81" i="3"/>
  <c r="AM81" i="3"/>
  <c r="AJ81" i="3"/>
  <c r="AH81" i="3"/>
  <c r="AF81" i="3"/>
  <c r="AD81" i="3"/>
  <c r="AB81" i="3"/>
  <c r="Z81" i="3"/>
  <c r="X81" i="3"/>
  <c r="V81" i="3"/>
  <c r="T81" i="3"/>
  <c r="R81" i="3"/>
  <c r="AQ80" i="3"/>
  <c r="AO80" i="3"/>
  <c r="AM80" i="3"/>
  <c r="AJ80" i="3"/>
  <c r="AH80" i="3"/>
  <c r="AF80" i="3"/>
  <c r="AD80" i="3"/>
  <c r="AB80" i="3"/>
  <c r="Z80" i="3"/>
  <c r="X80" i="3"/>
  <c r="V80" i="3"/>
  <c r="T80" i="3"/>
  <c r="R80" i="3"/>
  <c r="AQ79" i="3"/>
  <c r="AO79" i="3"/>
  <c r="AM79" i="3"/>
  <c r="AJ79" i="3"/>
  <c r="AH79" i="3"/>
  <c r="AF79" i="3"/>
  <c r="AD79" i="3"/>
  <c r="AB79" i="3"/>
  <c r="Z79" i="3"/>
  <c r="X79" i="3"/>
  <c r="V79" i="3"/>
  <c r="T79" i="3"/>
  <c r="R79" i="3"/>
  <c r="AQ78" i="3"/>
  <c r="AO78" i="3"/>
  <c r="AM78" i="3"/>
  <c r="AJ78" i="3"/>
  <c r="AH78" i="3"/>
  <c r="AF78" i="3"/>
  <c r="AD78" i="3"/>
  <c r="AB78" i="3"/>
  <c r="Z78" i="3"/>
  <c r="X78" i="3"/>
  <c r="V78" i="3"/>
  <c r="T78" i="3"/>
  <c r="R78" i="3"/>
  <c r="AQ77" i="3"/>
  <c r="AO77" i="3"/>
  <c r="AM77" i="3"/>
  <c r="AJ77" i="3"/>
  <c r="AH77" i="3"/>
  <c r="AF77" i="3"/>
  <c r="AD77" i="3"/>
  <c r="AB77" i="3"/>
  <c r="Z77" i="3"/>
  <c r="X77" i="3"/>
  <c r="V77" i="3"/>
  <c r="T77" i="3"/>
  <c r="R77" i="3"/>
  <c r="AQ76" i="3"/>
  <c r="AO76" i="3"/>
  <c r="AM76" i="3"/>
  <c r="AJ76" i="3"/>
  <c r="AH76" i="3"/>
  <c r="AF76" i="3"/>
  <c r="AD76" i="3"/>
  <c r="AB76" i="3"/>
  <c r="Z76" i="3"/>
  <c r="X76" i="3"/>
  <c r="V76" i="3"/>
  <c r="T76" i="3"/>
  <c r="R76" i="3"/>
  <c r="AQ75" i="3"/>
  <c r="AO75" i="3"/>
  <c r="AM75" i="3"/>
  <c r="AJ75" i="3"/>
  <c r="AH75" i="3"/>
  <c r="AF75" i="3"/>
  <c r="AD75" i="3"/>
  <c r="AB75" i="3"/>
  <c r="Z75" i="3"/>
  <c r="X75" i="3"/>
  <c r="V75" i="3"/>
  <c r="T75" i="3"/>
  <c r="R75" i="3"/>
  <c r="AQ74" i="3"/>
  <c r="AO74" i="3"/>
  <c r="AM74" i="3"/>
  <c r="AJ74" i="3"/>
  <c r="AH74" i="3"/>
  <c r="AF74" i="3"/>
  <c r="AD74" i="3"/>
  <c r="AB74" i="3"/>
  <c r="Z74" i="3"/>
  <c r="X74" i="3"/>
  <c r="V74" i="3"/>
  <c r="T74" i="3"/>
  <c r="R74" i="3"/>
  <c r="AQ73" i="3"/>
  <c r="AO73" i="3"/>
  <c r="AM73" i="3"/>
  <c r="AJ73" i="3"/>
  <c r="AH73" i="3"/>
  <c r="AF73" i="3"/>
  <c r="AD73" i="3"/>
  <c r="AB73" i="3"/>
  <c r="Z73" i="3"/>
  <c r="X73" i="3"/>
  <c r="V73" i="3"/>
  <c r="T73" i="3"/>
  <c r="R73" i="3"/>
  <c r="AQ72" i="3"/>
  <c r="AO72" i="3"/>
  <c r="AM72" i="3"/>
  <c r="AJ72" i="3"/>
  <c r="AH72" i="3"/>
  <c r="AF72" i="3"/>
  <c r="AD72" i="3"/>
  <c r="AB72" i="3"/>
  <c r="Z72" i="3"/>
  <c r="X72" i="3"/>
  <c r="V72" i="3"/>
  <c r="T72" i="3"/>
  <c r="R72" i="3"/>
  <c r="AQ71" i="3"/>
  <c r="AO71" i="3"/>
  <c r="AM71" i="3"/>
  <c r="AJ71" i="3"/>
  <c r="AH71" i="3"/>
  <c r="AF71" i="3"/>
  <c r="AD71" i="3"/>
  <c r="AB71" i="3"/>
  <c r="Z71" i="3"/>
  <c r="X71" i="3"/>
  <c r="V71" i="3"/>
  <c r="T71" i="3"/>
  <c r="R71" i="3"/>
  <c r="AQ70" i="3"/>
  <c r="AO70" i="3"/>
  <c r="AM70" i="3"/>
  <c r="AJ70" i="3"/>
  <c r="AH70" i="3"/>
  <c r="AF70" i="3"/>
  <c r="AD70" i="3"/>
  <c r="AB70" i="3"/>
  <c r="Z70" i="3"/>
  <c r="X70" i="3"/>
  <c r="V70" i="3"/>
  <c r="T70" i="3"/>
  <c r="R70" i="3"/>
  <c r="AQ69" i="3"/>
  <c r="AO69" i="3"/>
  <c r="AM69" i="3"/>
  <c r="AJ69" i="3"/>
  <c r="AH69" i="3"/>
  <c r="AF69" i="3"/>
  <c r="AD69" i="3"/>
  <c r="AB69" i="3"/>
  <c r="Z69" i="3"/>
  <c r="X69" i="3"/>
  <c r="V69" i="3"/>
  <c r="T69" i="3"/>
  <c r="R69" i="3"/>
  <c r="AQ68" i="3"/>
  <c r="AO68" i="3"/>
  <c r="AM68" i="3"/>
  <c r="AJ68" i="3"/>
  <c r="AH68" i="3"/>
  <c r="AF68" i="3"/>
  <c r="AD68" i="3"/>
  <c r="AB68" i="3"/>
  <c r="Z68" i="3"/>
  <c r="X68" i="3"/>
  <c r="V68" i="3"/>
  <c r="T68" i="3"/>
  <c r="R68" i="3"/>
  <c r="AQ67" i="3"/>
  <c r="AO67" i="3"/>
  <c r="AM67" i="3"/>
  <c r="AJ67" i="3"/>
  <c r="AH67" i="3"/>
  <c r="AF67" i="3"/>
  <c r="AD67" i="3"/>
  <c r="AB67" i="3"/>
  <c r="Z67" i="3"/>
  <c r="X67" i="3"/>
  <c r="V67" i="3"/>
  <c r="T67" i="3"/>
  <c r="R67" i="3"/>
  <c r="AQ66" i="3"/>
  <c r="AO66" i="3"/>
  <c r="AM66" i="3"/>
  <c r="AJ66" i="3"/>
  <c r="AH66" i="3"/>
  <c r="AF66" i="3"/>
  <c r="AD66" i="3"/>
  <c r="AB66" i="3"/>
  <c r="Z66" i="3"/>
  <c r="X66" i="3"/>
  <c r="V66" i="3"/>
  <c r="T66" i="3"/>
  <c r="R66" i="3"/>
  <c r="AQ65" i="3"/>
  <c r="AO65" i="3"/>
  <c r="AM65" i="3"/>
  <c r="AJ65" i="3"/>
  <c r="AH65" i="3"/>
  <c r="AF65" i="3"/>
  <c r="AD65" i="3"/>
  <c r="AB65" i="3"/>
  <c r="Z65" i="3"/>
  <c r="X65" i="3"/>
  <c r="V65" i="3"/>
  <c r="T65" i="3"/>
  <c r="R65" i="3"/>
  <c r="AQ64" i="3"/>
  <c r="AO64" i="3"/>
  <c r="AM64" i="3"/>
  <c r="AJ64" i="3"/>
  <c r="AH64" i="3"/>
  <c r="AF64" i="3"/>
  <c r="AD64" i="3"/>
  <c r="AB64" i="3"/>
  <c r="Z64" i="3"/>
  <c r="X64" i="3"/>
  <c r="V64" i="3"/>
  <c r="T64" i="3"/>
  <c r="R64" i="3"/>
  <c r="AQ63" i="3"/>
  <c r="AO63" i="3"/>
  <c r="AM63" i="3"/>
  <c r="AJ63" i="3"/>
  <c r="AH63" i="3"/>
  <c r="AF63" i="3"/>
  <c r="AD63" i="3"/>
  <c r="AB63" i="3"/>
  <c r="Z63" i="3"/>
  <c r="X63" i="3"/>
  <c r="V63" i="3"/>
  <c r="T63" i="3"/>
  <c r="R63" i="3"/>
  <c r="AQ62" i="3"/>
  <c r="AO62" i="3"/>
  <c r="AM62" i="3"/>
  <c r="AJ62" i="3"/>
  <c r="AH62" i="3"/>
  <c r="AF62" i="3"/>
  <c r="AD62" i="3"/>
  <c r="AB62" i="3"/>
  <c r="Z62" i="3"/>
  <c r="X62" i="3"/>
  <c r="V62" i="3"/>
  <c r="T62" i="3"/>
  <c r="R62" i="3"/>
  <c r="AQ61" i="3"/>
  <c r="AO61" i="3"/>
  <c r="AM61" i="3"/>
  <c r="AJ61" i="3"/>
  <c r="AH61" i="3"/>
  <c r="AF61" i="3"/>
  <c r="AD61" i="3"/>
  <c r="AB61" i="3"/>
  <c r="Z61" i="3"/>
  <c r="X61" i="3"/>
  <c r="V61" i="3"/>
  <c r="T61" i="3"/>
  <c r="R61" i="3"/>
  <c r="AQ60" i="3"/>
  <c r="AO60" i="3"/>
  <c r="AM60" i="3"/>
  <c r="AJ60" i="3"/>
  <c r="AH60" i="3"/>
  <c r="AF60" i="3"/>
  <c r="AD60" i="3"/>
  <c r="AB60" i="3"/>
  <c r="Z60" i="3"/>
  <c r="X60" i="3"/>
  <c r="V60" i="3"/>
  <c r="T60" i="3"/>
  <c r="R60" i="3"/>
  <c r="AQ59" i="3"/>
  <c r="AO59" i="3"/>
  <c r="AM59" i="3"/>
  <c r="AJ59" i="3"/>
  <c r="AH59" i="3"/>
  <c r="AF59" i="3"/>
  <c r="AD59" i="3"/>
  <c r="AB59" i="3"/>
  <c r="Z59" i="3"/>
  <c r="X59" i="3"/>
  <c r="V59" i="3"/>
  <c r="T59" i="3"/>
  <c r="R59" i="3"/>
  <c r="AQ58" i="3"/>
  <c r="AO58" i="3"/>
  <c r="AM58" i="3"/>
  <c r="AJ58" i="3"/>
  <c r="AH58" i="3"/>
  <c r="AF58" i="3"/>
  <c r="AD58" i="3"/>
  <c r="AB58" i="3"/>
  <c r="Z58" i="3"/>
  <c r="X58" i="3"/>
  <c r="V58" i="3"/>
  <c r="T58" i="3"/>
  <c r="R58" i="3"/>
  <c r="AQ57" i="3"/>
  <c r="AO57" i="3"/>
  <c r="AM57" i="3"/>
  <c r="AJ57" i="3"/>
  <c r="AH57" i="3"/>
  <c r="AF57" i="3"/>
  <c r="AD57" i="3"/>
  <c r="AB57" i="3"/>
  <c r="Z57" i="3"/>
  <c r="X57" i="3"/>
  <c r="V57" i="3"/>
  <c r="T57" i="3"/>
  <c r="R57" i="3"/>
  <c r="AQ56" i="3"/>
  <c r="AO56" i="3"/>
  <c r="AM56" i="3"/>
  <c r="AJ56" i="3"/>
  <c r="AH56" i="3"/>
  <c r="AF56" i="3"/>
  <c r="AD56" i="3"/>
  <c r="AB56" i="3"/>
  <c r="Z56" i="3"/>
  <c r="X56" i="3"/>
  <c r="V56" i="3"/>
  <c r="T56" i="3"/>
  <c r="R56" i="3"/>
  <c r="AQ55" i="3"/>
  <c r="AO55" i="3"/>
  <c r="AM55" i="3"/>
  <c r="AJ55" i="3"/>
  <c r="AH55" i="3"/>
  <c r="AF55" i="3"/>
  <c r="AD55" i="3"/>
  <c r="AB55" i="3"/>
  <c r="Z55" i="3"/>
  <c r="X55" i="3"/>
  <c r="V55" i="3"/>
  <c r="T55" i="3"/>
  <c r="R55" i="3"/>
  <c r="AQ54" i="3"/>
  <c r="AO54" i="3"/>
  <c r="AM54" i="3"/>
  <c r="AJ54" i="3"/>
  <c r="AH54" i="3"/>
  <c r="AF54" i="3"/>
  <c r="AD54" i="3"/>
  <c r="AB54" i="3"/>
  <c r="Z54" i="3"/>
  <c r="X54" i="3"/>
  <c r="V54" i="3"/>
  <c r="T54" i="3"/>
  <c r="R54" i="3"/>
  <c r="AQ53" i="3"/>
  <c r="AO53" i="3"/>
  <c r="AM53" i="3"/>
  <c r="AJ53" i="3"/>
  <c r="AH53" i="3"/>
  <c r="AF53" i="3"/>
  <c r="AD53" i="3"/>
  <c r="AB53" i="3"/>
  <c r="Z53" i="3"/>
  <c r="X53" i="3"/>
  <c r="V53" i="3"/>
  <c r="T53" i="3"/>
  <c r="R53" i="3"/>
  <c r="AQ52" i="3"/>
  <c r="AO52" i="3"/>
  <c r="AM52" i="3"/>
  <c r="AJ52" i="3"/>
  <c r="AH52" i="3"/>
  <c r="AF52" i="3"/>
  <c r="AD52" i="3"/>
  <c r="AB52" i="3"/>
  <c r="Z52" i="3"/>
  <c r="X52" i="3"/>
  <c r="V52" i="3"/>
  <c r="T52" i="3"/>
  <c r="R52" i="3"/>
  <c r="AQ51" i="3"/>
  <c r="AO51" i="3"/>
  <c r="AM51" i="3"/>
  <c r="AJ51" i="3"/>
  <c r="AH51" i="3"/>
  <c r="AF51" i="3"/>
  <c r="AD51" i="3"/>
  <c r="AB51" i="3"/>
  <c r="Z51" i="3"/>
  <c r="X51" i="3"/>
  <c r="V51" i="3"/>
  <c r="T51" i="3"/>
  <c r="R51" i="3"/>
  <c r="AQ50" i="3"/>
  <c r="AO50" i="3"/>
  <c r="AM50" i="3"/>
  <c r="AJ50" i="3"/>
  <c r="AH50" i="3"/>
  <c r="AF50" i="3"/>
  <c r="AD50" i="3"/>
  <c r="AB50" i="3"/>
  <c r="Z50" i="3"/>
  <c r="X50" i="3"/>
  <c r="V50" i="3"/>
  <c r="T50" i="3"/>
  <c r="R50" i="3"/>
  <c r="AQ49" i="3"/>
  <c r="AO49" i="3"/>
  <c r="AM49" i="3"/>
  <c r="AJ49" i="3"/>
  <c r="AH49" i="3"/>
  <c r="AF49" i="3"/>
  <c r="AD49" i="3"/>
  <c r="AB49" i="3"/>
  <c r="Z49" i="3"/>
  <c r="X49" i="3"/>
  <c r="V49" i="3"/>
  <c r="T49" i="3"/>
  <c r="R49" i="3"/>
  <c r="AQ48" i="3"/>
  <c r="AO48" i="3"/>
  <c r="AM48" i="3"/>
  <c r="AJ48" i="3"/>
  <c r="AH48" i="3"/>
  <c r="AF48" i="3"/>
  <c r="AD48" i="3"/>
  <c r="AB48" i="3"/>
  <c r="Z48" i="3"/>
  <c r="X48" i="3"/>
  <c r="V48" i="3"/>
  <c r="T48" i="3"/>
  <c r="R48" i="3"/>
  <c r="AQ47" i="3"/>
  <c r="AO47" i="3"/>
  <c r="AM47" i="3"/>
  <c r="AJ47" i="3"/>
  <c r="AH47" i="3"/>
  <c r="AF47" i="3"/>
  <c r="AD47" i="3"/>
  <c r="AB47" i="3"/>
  <c r="Z47" i="3"/>
  <c r="X47" i="3"/>
  <c r="V47" i="3"/>
  <c r="T47" i="3"/>
  <c r="R47" i="3"/>
  <c r="AQ46" i="3"/>
  <c r="AO46" i="3"/>
  <c r="AM46" i="3"/>
  <c r="AJ46" i="3"/>
  <c r="AH46" i="3"/>
  <c r="AF46" i="3"/>
  <c r="AD46" i="3"/>
  <c r="AB46" i="3"/>
  <c r="Z46" i="3"/>
  <c r="X46" i="3"/>
  <c r="V46" i="3"/>
  <c r="T46" i="3"/>
  <c r="R46" i="3"/>
  <c r="AQ45" i="3"/>
  <c r="AO45" i="3"/>
  <c r="AM45" i="3"/>
  <c r="AJ45" i="3"/>
  <c r="AH45" i="3"/>
  <c r="AF45" i="3"/>
  <c r="AD45" i="3"/>
  <c r="AB45" i="3"/>
  <c r="Z45" i="3"/>
  <c r="X45" i="3"/>
  <c r="V45" i="3"/>
  <c r="T45" i="3"/>
  <c r="R45" i="3"/>
  <c r="AQ44" i="3"/>
  <c r="AO44" i="3"/>
  <c r="AM44" i="3"/>
  <c r="AJ44" i="3"/>
  <c r="AH44" i="3"/>
  <c r="AF44" i="3"/>
  <c r="AD44" i="3"/>
  <c r="AB44" i="3"/>
  <c r="Z44" i="3"/>
  <c r="X44" i="3"/>
  <c r="V44" i="3"/>
  <c r="T44" i="3"/>
  <c r="R44" i="3"/>
  <c r="AQ43" i="3"/>
  <c r="AO43" i="3"/>
  <c r="AM43" i="3"/>
  <c r="AJ43" i="3"/>
  <c r="AH43" i="3"/>
  <c r="AF43" i="3"/>
  <c r="AD43" i="3"/>
  <c r="AB43" i="3"/>
  <c r="Z43" i="3"/>
  <c r="X43" i="3"/>
  <c r="V43" i="3"/>
  <c r="T43" i="3"/>
  <c r="R43" i="3"/>
  <c r="AQ42" i="3"/>
  <c r="AO42" i="3"/>
  <c r="AM42" i="3"/>
  <c r="AJ42" i="3"/>
  <c r="AH42" i="3"/>
  <c r="AF42" i="3"/>
  <c r="AD42" i="3"/>
  <c r="AB42" i="3"/>
  <c r="Z42" i="3"/>
  <c r="X42" i="3"/>
  <c r="V42" i="3"/>
  <c r="T42" i="3"/>
  <c r="R42" i="3"/>
  <c r="AQ41" i="3"/>
  <c r="AO41" i="3"/>
  <c r="AM41" i="3"/>
  <c r="AJ41" i="3"/>
  <c r="AH41" i="3"/>
  <c r="AF41" i="3"/>
  <c r="AD41" i="3"/>
  <c r="AB41" i="3"/>
  <c r="Z41" i="3"/>
  <c r="X41" i="3"/>
  <c r="V41" i="3"/>
  <c r="T41" i="3"/>
  <c r="R41" i="3"/>
  <c r="AQ40" i="3"/>
  <c r="AO40" i="3"/>
  <c r="AM40" i="3"/>
  <c r="AJ40" i="3"/>
  <c r="AH40" i="3"/>
  <c r="AF40" i="3"/>
  <c r="AD40" i="3"/>
  <c r="AB40" i="3"/>
  <c r="Z40" i="3"/>
  <c r="X40" i="3"/>
  <c r="V40" i="3"/>
  <c r="T40" i="3"/>
  <c r="R40" i="3"/>
  <c r="AQ39" i="3"/>
  <c r="AO39" i="3"/>
  <c r="AM39" i="3"/>
  <c r="AJ39" i="3"/>
  <c r="AH39" i="3"/>
  <c r="AF39" i="3"/>
  <c r="AD39" i="3"/>
  <c r="AB39" i="3"/>
  <c r="Z39" i="3"/>
  <c r="X39" i="3"/>
  <c r="V39" i="3"/>
  <c r="T39" i="3"/>
  <c r="R39" i="3"/>
  <c r="AQ38" i="3"/>
  <c r="AO38" i="3"/>
  <c r="AM38" i="3"/>
  <c r="AJ38" i="3"/>
  <c r="AH38" i="3"/>
  <c r="AF38" i="3"/>
  <c r="AD38" i="3"/>
  <c r="AB38" i="3"/>
  <c r="Z38" i="3"/>
  <c r="X38" i="3"/>
  <c r="V38" i="3"/>
  <c r="T38" i="3"/>
  <c r="R38" i="3"/>
  <c r="AQ37" i="3"/>
  <c r="AO37" i="3"/>
  <c r="AM37" i="3"/>
  <c r="AJ37" i="3"/>
  <c r="AH37" i="3"/>
  <c r="AF37" i="3"/>
  <c r="AD37" i="3"/>
  <c r="AB37" i="3"/>
  <c r="Z37" i="3"/>
  <c r="X37" i="3"/>
  <c r="V37" i="3"/>
  <c r="T37" i="3"/>
  <c r="R37" i="3"/>
  <c r="AQ36" i="3"/>
  <c r="AO36" i="3"/>
  <c r="AM36" i="3"/>
  <c r="AJ36" i="3"/>
  <c r="AH36" i="3"/>
  <c r="AF36" i="3"/>
  <c r="AD36" i="3"/>
  <c r="AB36" i="3"/>
  <c r="Z36" i="3"/>
  <c r="X36" i="3"/>
  <c r="V36" i="3"/>
  <c r="T36" i="3"/>
  <c r="R36" i="3"/>
  <c r="AQ35" i="3"/>
  <c r="AO35" i="3"/>
  <c r="AM35" i="3"/>
  <c r="AJ35" i="3"/>
  <c r="AH35" i="3"/>
  <c r="AF35" i="3"/>
  <c r="AD35" i="3"/>
  <c r="AB35" i="3"/>
  <c r="Z35" i="3"/>
  <c r="X35" i="3"/>
  <c r="V35" i="3"/>
  <c r="T35" i="3"/>
  <c r="R35" i="3"/>
  <c r="AQ34" i="3"/>
  <c r="AO34" i="3"/>
  <c r="AM34" i="3"/>
  <c r="AJ34" i="3"/>
  <c r="AH34" i="3"/>
  <c r="AF34" i="3"/>
  <c r="AD34" i="3"/>
  <c r="AB34" i="3"/>
  <c r="Z34" i="3"/>
  <c r="X34" i="3"/>
  <c r="V34" i="3"/>
  <c r="T34" i="3"/>
  <c r="R34" i="3"/>
  <c r="AQ33" i="3"/>
  <c r="AO33" i="3"/>
  <c r="AM33" i="3"/>
  <c r="AJ33" i="3"/>
  <c r="AH33" i="3"/>
  <c r="AF33" i="3"/>
  <c r="AD33" i="3"/>
  <c r="AB33" i="3"/>
  <c r="Z33" i="3"/>
  <c r="X33" i="3"/>
  <c r="V33" i="3"/>
  <c r="T33" i="3"/>
  <c r="R33" i="3"/>
  <c r="AQ32" i="3"/>
  <c r="AO32" i="3"/>
  <c r="AM32" i="3"/>
  <c r="AJ32" i="3"/>
  <c r="AH32" i="3"/>
  <c r="AF32" i="3"/>
  <c r="AD32" i="3"/>
  <c r="AB32" i="3"/>
  <c r="Z32" i="3"/>
  <c r="X32" i="3"/>
  <c r="V32" i="3"/>
  <c r="T32" i="3"/>
  <c r="R32" i="3"/>
  <c r="AQ31" i="3"/>
  <c r="AO31" i="3"/>
  <c r="AM31" i="3"/>
  <c r="AJ31" i="3"/>
  <c r="AH31" i="3"/>
  <c r="AF31" i="3"/>
  <c r="AD31" i="3"/>
  <c r="AB31" i="3"/>
  <c r="Z31" i="3"/>
  <c r="X31" i="3"/>
  <c r="V31" i="3"/>
  <c r="T31" i="3"/>
  <c r="R31" i="3"/>
  <c r="AQ30" i="3"/>
  <c r="AO30" i="3"/>
  <c r="AM30" i="3"/>
  <c r="AJ30" i="3"/>
  <c r="AH30" i="3"/>
  <c r="AF30" i="3"/>
  <c r="AD30" i="3"/>
  <c r="AB30" i="3"/>
  <c r="Z30" i="3"/>
  <c r="X30" i="3"/>
  <c r="V30" i="3"/>
  <c r="T30" i="3"/>
  <c r="R30" i="3"/>
  <c r="AQ29" i="3"/>
  <c r="AO29" i="3"/>
  <c r="AM29" i="3"/>
  <c r="AJ29" i="3"/>
  <c r="AH29" i="3"/>
  <c r="AF29" i="3"/>
  <c r="AD29" i="3"/>
  <c r="AB29" i="3"/>
  <c r="Z29" i="3"/>
  <c r="X29" i="3"/>
  <c r="V29" i="3"/>
  <c r="T29" i="3"/>
  <c r="R29" i="3"/>
  <c r="AQ28" i="3"/>
  <c r="AO28" i="3"/>
  <c r="AM28" i="3"/>
  <c r="AJ28" i="3"/>
  <c r="AH28" i="3"/>
  <c r="AF28" i="3"/>
  <c r="AD28" i="3"/>
  <c r="AB28" i="3"/>
  <c r="Z28" i="3"/>
  <c r="X28" i="3"/>
  <c r="V28" i="3"/>
  <c r="T28" i="3"/>
  <c r="R28" i="3"/>
  <c r="AQ27" i="3"/>
  <c r="AO27" i="3"/>
  <c r="AM27" i="3"/>
  <c r="AJ27" i="3"/>
  <c r="AH27" i="3"/>
  <c r="AF27" i="3"/>
  <c r="AD27" i="3"/>
  <c r="AB27" i="3"/>
  <c r="Z27" i="3"/>
  <c r="X27" i="3"/>
  <c r="V27" i="3"/>
  <c r="T27" i="3"/>
  <c r="R27" i="3"/>
  <c r="AQ26" i="3"/>
  <c r="AO26" i="3"/>
  <c r="AM26" i="3"/>
  <c r="AJ26" i="3"/>
  <c r="AH26" i="3"/>
  <c r="AF26" i="3"/>
  <c r="AD26" i="3"/>
  <c r="AB26" i="3"/>
  <c r="Z26" i="3"/>
  <c r="X26" i="3"/>
  <c r="V26" i="3"/>
  <c r="T26" i="3"/>
  <c r="R26" i="3"/>
  <c r="AQ25" i="3"/>
  <c r="AO25" i="3"/>
  <c r="AM25" i="3"/>
  <c r="AJ25" i="3"/>
  <c r="AH25" i="3"/>
  <c r="AF25" i="3"/>
  <c r="AD25" i="3"/>
  <c r="AB25" i="3"/>
  <c r="Z25" i="3"/>
  <c r="X25" i="3"/>
  <c r="V25" i="3"/>
  <c r="T25" i="3"/>
  <c r="R25" i="3"/>
  <c r="AQ24" i="3"/>
  <c r="AO24" i="3"/>
  <c r="AM24" i="3"/>
  <c r="AJ24" i="3"/>
  <c r="AH24" i="3"/>
  <c r="AF24" i="3"/>
  <c r="AD24" i="3"/>
  <c r="AB24" i="3"/>
  <c r="Z24" i="3"/>
  <c r="X24" i="3"/>
  <c r="V24" i="3"/>
  <c r="T24" i="3"/>
  <c r="R24" i="3"/>
  <c r="AQ23" i="3"/>
  <c r="AO23" i="3"/>
  <c r="AM23" i="3"/>
  <c r="AJ23" i="3"/>
  <c r="AH23" i="3"/>
  <c r="AF23" i="3"/>
  <c r="AD23" i="3"/>
  <c r="AB23" i="3"/>
  <c r="Z23" i="3"/>
  <c r="X23" i="3"/>
  <c r="V23" i="3"/>
  <c r="T23" i="3"/>
  <c r="R23" i="3"/>
  <c r="AQ22" i="3"/>
  <c r="AO22" i="3"/>
  <c r="AM22" i="3"/>
  <c r="AJ22" i="3"/>
  <c r="AH22" i="3"/>
  <c r="AF22" i="3"/>
  <c r="AD22" i="3"/>
  <c r="AB22" i="3"/>
  <c r="Z22" i="3"/>
  <c r="X22" i="3"/>
  <c r="V22" i="3"/>
  <c r="T22" i="3"/>
  <c r="R22" i="3"/>
  <c r="AQ21" i="3"/>
  <c r="AO21" i="3"/>
  <c r="AM21" i="3"/>
  <c r="AJ21" i="3"/>
  <c r="AH21" i="3"/>
  <c r="AF21" i="3"/>
  <c r="AD21" i="3"/>
  <c r="AB21" i="3"/>
  <c r="Z21" i="3"/>
  <c r="X21" i="3"/>
  <c r="V21" i="3"/>
  <c r="T21" i="3"/>
  <c r="R21" i="3"/>
  <c r="AQ20" i="3"/>
  <c r="AO20" i="3"/>
  <c r="AM20" i="3"/>
  <c r="AJ20" i="3"/>
  <c r="AH20" i="3"/>
  <c r="AF20" i="3"/>
  <c r="AD20" i="3"/>
  <c r="AB20" i="3"/>
  <c r="Z20" i="3"/>
  <c r="X20" i="3"/>
  <c r="V20" i="3"/>
  <c r="T20" i="3"/>
  <c r="R20" i="3"/>
  <c r="AQ19" i="3"/>
  <c r="AO19" i="3"/>
  <c r="AM19" i="3"/>
  <c r="AJ19" i="3"/>
  <c r="AH19" i="3"/>
  <c r="AF19" i="3"/>
  <c r="AD19" i="3"/>
  <c r="AB19" i="3"/>
  <c r="Z19" i="3"/>
  <c r="X19" i="3"/>
  <c r="V19" i="3"/>
  <c r="T19" i="3"/>
  <c r="R19" i="3"/>
  <c r="AQ18" i="3"/>
  <c r="AO18" i="3"/>
  <c r="AM18" i="3"/>
  <c r="AJ18" i="3"/>
  <c r="AH18" i="3"/>
  <c r="AF18" i="3"/>
  <c r="AD18" i="3"/>
  <c r="AB18" i="3"/>
  <c r="Z18" i="3"/>
  <c r="X18" i="3"/>
  <c r="V18" i="3"/>
  <c r="T18" i="3"/>
  <c r="R18" i="3"/>
  <c r="AQ17" i="3"/>
  <c r="AO17" i="3"/>
  <c r="AM17" i="3"/>
  <c r="AJ17" i="3"/>
  <c r="AH17" i="3"/>
  <c r="AF17" i="3"/>
  <c r="AD17" i="3"/>
  <c r="AB17" i="3"/>
  <c r="Z17" i="3"/>
  <c r="X17" i="3"/>
  <c r="V17" i="3"/>
  <c r="T17" i="3"/>
  <c r="R17" i="3"/>
  <c r="AQ16" i="3"/>
  <c r="AO16" i="3"/>
  <c r="AM16" i="3"/>
  <c r="AJ16" i="3"/>
  <c r="AH16" i="3"/>
  <c r="AF16" i="3"/>
  <c r="AD16" i="3"/>
  <c r="AB16" i="3"/>
  <c r="Z16" i="3"/>
  <c r="X16" i="3"/>
  <c r="V16" i="3"/>
  <c r="T16" i="3"/>
  <c r="R16" i="3"/>
  <c r="AQ15" i="3"/>
  <c r="AO15" i="3"/>
  <c r="AM15" i="3"/>
  <c r="AJ15" i="3"/>
  <c r="AH15" i="3"/>
  <c r="AF15" i="3"/>
  <c r="AD15" i="3"/>
  <c r="AB15" i="3"/>
  <c r="Z15" i="3"/>
  <c r="X15" i="3"/>
  <c r="V15" i="3"/>
  <c r="T15" i="3"/>
  <c r="R15" i="3"/>
  <c r="AQ14" i="3"/>
  <c r="AO14" i="3"/>
  <c r="AM14" i="3"/>
  <c r="AJ14" i="3"/>
  <c r="AH14" i="3"/>
  <c r="AF14" i="3"/>
  <c r="AD14" i="3"/>
  <c r="AB14" i="3"/>
  <c r="Z14" i="3"/>
  <c r="X14" i="3"/>
  <c r="V14" i="3"/>
  <c r="T14" i="3"/>
  <c r="R14" i="3"/>
  <c r="AQ13" i="3"/>
  <c r="AO13" i="3"/>
  <c r="AM13" i="3"/>
  <c r="AJ13" i="3"/>
  <c r="AH13" i="3"/>
  <c r="AF13" i="3"/>
  <c r="AD13" i="3"/>
  <c r="AB13" i="3"/>
  <c r="Z13" i="3"/>
  <c r="X13" i="3"/>
  <c r="V13" i="3"/>
  <c r="T13" i="3"/>
  <c r="R13" i="3"/>
  <c r="AQ12" i="3"/>
  <c r="AO12" i="3"/>
  <c r="AM12" i="3"/>
  <c r="AJ12" i="3"/>
  <c r="AH12" i="3"/>
  <c r="AF12" i="3"/>
  <c r="AD12" i="3"/>
  <c r="AB12" i="3"/>
  <c r="Z12" i="3"/>
  <c r="X12" i="3"/>
  <c r="V12" i="3"/>
  <c r="T12" i="3"/>
  <c r="R12" i="3"/>
  <c r="AQ11" i="3"/>
  <c r="AO11" i="3"/>
  <c r="AM11" i="3"/>
  <c r="AJ11" i="3"/>
  <c r="AH11" i="3"/>
  <c r="AF11" i="3"/>
  <c r="AD11" i="3"/>
  <c r="AB11" i="3"/>
  <c r="Z11" i="3"/>
  <c r="X11" i="3"/>
  <c r="V11" i="3"/>
  <c r="T11" i="3"/>
  <c r="R11" i="3"/>
  <c r="AQ10" i="3"/>
  <c r="AO10" i="3"/>
  <c r="AM10" i="3"/>
  <c r="AJ10" i="3"/>
  <c r="AH10" i="3"/>
  <c r="AF10" i="3"/>
  <c r="AD10" i="3"/>
  <c r="AB10" i="3"/>
  <c r="Z10" i="3"/>
  <c r="X10" i="3"/>
  <c r="V10" i="3"/>
  <c r="T10" i="3"/>
  <c r="R10" i="3"/>
  <c r="AQ9" i="3"/>
  <c r="AO9" i="3"/>
  <c r="AM9" i="3"/>
  <c r="AJ9" i="3"/>
  <c r="AH9" i="3"/>
  <c r="AF9" i="3"/>
  <c r="AD9" i="3"/>
  <c r="AB9" i="3"/>
  <c r="Z9" i="3"/>
  <c r="X9" i="3"/>
  <c r="V9" i="3"/>
  <c r="T9" i="3"/>
  <c r="R9" i="3"/>
  <c r="AQ8" i="3"/>
  <c r="AO8" i="3"/>
  <c r="AM8" i="3"/>
  <c r="AJ8" i="3"/>
  <c r="AH8" i="3"/>
  <c r="AF8" i="3"/>
  <c r="AD8" i="3"/>
  <c r="AB8" i="3"/>
  <c r="Z8" i="3"/>
  <c r="X8" i="3"/>
  <c r="V8" i="3"/>
  <c r="T8" i="3"/>
  <c r="R8" i="3"/>
  <c r="AQ7" i="3"/>
  <c r="AO7" i="3"/>
  <c r="AM7" i="3"/>
  <c r="AJ7" i="3"/>
  <c r="AH7" i="3"/>
  <c r="AF7" i="3"/>
  <c r="AD7" i="3"/>
  <c r="AB7" i="3"/>
  <c r="Z7" i="3"/>
  <c r="X7" i="3"/>
  <c r="V7" i="3"/>
  <c r="T7" i="3"/>
  <c r="R7" i="3"/>
  <c r="AQ6" i="3"/>
  <c r="AO6" i="3"/>
  <c r="AM6" i="3"/>
  <c r="AJ6" i="3"/>
  <c r="AH6" i="3"/>
  <c r="AF6" i="3"/>
  <c r="AD6" i="3"/>
  <c r="AB6" i="3"/>
  <c r="Z6" i="3"/>
  <c r="X6" i="3"/>
  <c r="V6" i="3"/>
  <c r="T6" i="3"/>
  <c r="R6" i="3"/>
  <c r="AQ5" i="3"/>
  <c r="AO5" i="3"/>
  <c r="AM5" i="3"/>
  <c r="AJ5" i="3"/>
  <c r="AH5" i="3"/>
  <c r="AF5" i="3"/>
  <c r="AD5" i="3"/>
  <c r="AB5" i="3"/>
  <c r="Z5" i="3"/>
  <c r="X5" i="3"/>
  <c r="V5" i="3"/>
  <c r="T5" i="3"/>
  <c r="R5" i="3"/>
  <c r="AQ4" i="3"/>
  <c r="AO4" i="3"/>
  <c r="AM4" i="3"/>
  <c r="AJ4" i="3"/>
  <c r="AH4" i="3"/>
  <c r="AF4" i="3"/>
  <c r="AD4" i="3"/>
  <c r="AB4" i="3"/>
  <c r="Z4" i="3"/>
  <c r="X4" i="3"/>
  <c r="V4" i="3"/>
  <c r="T4" i="3"/>
  <c r="R4" i="3"/>
  <c r="D101" i="2"/>
  <c r="A101" i="2"/>
  <c r="AE100" i="2"/>
  <c r="D100" i="2"/>
  <c r="A100" i="2"/>
  <c r="AE99" i="2"/>
  <c r="D99" i="2"/>
  <c r="A99" i="2"/>
  <c r="AE98" i="2"/>
  <c r="D98" i="2"/>
  <c r="A98" i="2"/>
  <c r="AE97" i="2"/>
  <c r="D97" i="2"/>
  <c r="A97" i="2"/>
  <c r="AE96" i="2"/>
  <c r="D96" i="2"/>
  <c r="A96" i="2"/>
  <c r="AE95" i="2"/>
  <c r="D95" i="2"/>
  <c r="A95" i="2"/>
  <c r="AE94" i="2"/>
  <c r="D94" i="2"/>
  <c r="A94" i="2"/>
  <c r="AE93" i="2"/>
  <c r="D93" i="2"/>
  <c r="A93" i="2"/>
  <c r="AE92" i="2"/>
  <c r="D92" i="2"/>
  <c r="A92" i="2"/>
  <c r="AE91" i="2"/>
  <c r="D91" i="2"/>
  <c r="A91" i="2"/>
  <c r="AE90" i="2"/>
  <c r="D90" i="2"/>
  <c r="A90" i="2"/>
  <c r="AE89" i="2"/>
  <c r="D89" i="2"/>
  <c r="A89" i="2"/>
  <c r="AE88" i="2"/>
  <c r="D88" i="2"/>
  <c r="A88" i="2"/>
  <c r="AE87" i="2"/>
  <c r="D87" i="2"/>
  <c r="A87" i="2"/>
  <c r="AE86" i="2"/>
  <c r="D86" i="2"/>
  <c r="A86" i="2"/>
  <c r="AE85" i="2"/>
  <c r="D85" i="2"/>
  <c r="A85" i="2"/>
  <c r="AE84" i="2"/>
  <c r="D84" i="2"/>
  <c r="A84" i="2"/>
  <c r="AE83" i="2"/>
  <c r="D83" i="2"/>
  <c r="A83" i="2"/>
  <c r="AE82" i="2"/>
  <c r="D82" i="2"/>
  <c r="A82" i="2"/>
  <c r="AE81" i="2"/>
  <c r="D81" i="2"/>
  <c r="A81" i="2"/>
  <c r="AE80" i="2"/>
  <c r="D80" i="2"/>
  <c r="A80" i="2"/>
  <c r="AE79" i="2"/>
  <c r="D79" i="2"/>
  <c r="A79" i="2"/>
  <c r="AE78" i="2"/>
  <c r="D78" i="2"/>
  <c r="A78" i="2"/>
  <c r="AE77" i="2"/>
  <c r="D77" i="2"/>
  <c r="A77" i="2"/>
  <c r="AE76" i="2"/>
  <c r="D76" i="2"/>
  <c r="A76" i="2"/>
  <c r="AE75" i="2"/>
  <c r="D75" i="2"/>
  <c r="A75" i="2"/>
  <c r="AE74" i="2"/>
  <c r="D74" i="2"/>
  <c r="A74" i="2"/>
  <c r="AE73" i="2"/>
  <c r="D73" i="2"/>
  <c r="A73" i="2"/>
  <c r="AE72" i="2"/>
  <c r="D72" i="2"/>
  <c r="A72" i="2"/>
  <c r="F68" i="2"/>
  <c r="D68" i="2"/>
  <c r="F66" i="2"/>
  <c r="D66" i="2"/>
  <c r="AF100" i="2" s="1"/>
  <c r="W65" i="2"/>
  <c r="I65" i="2"/>
  <c r="F64" i="2"/>
  <c r="D64" i="2"/>
  <c r="F62" i="2"/>
  <c r="D62" i="2"/>
  <c r="AF101" i="2" s="1"/>
  <c r="W61" i="2"/>
  <c r="I61" i="2"/>
  <c r="W60" i="2"/>
  <c r="I60" i="2"/>
  <c r="F60" i="2"/>
  <c r="W59" i="2"/>
  <c r="I59" i="2"/>
  <c r="F59" i="2"/>
  <c r="W58" i="2"/>
  <c r="I58" i="2"/>
  <c r="F58" i="2"/>
  <c r="W57" i="2"/>
  <c r="I57" i="2"/>
  <c r="F57" i="2"/>
  <c r="W56" i="2"/>
  <c r="I56" i="2"/>
  <c r="F56" i="2"/>
  <c r="W55" i="2"/>
  <c r="I55" i="2"/>
  <c r="F55" i="2"/>
  <c r="F54" i="2"/>
  <c r="D54" i="2"/>
  <c r="F52" i="2"/>
  <c r="D52" i="2"/>
  <c r="W51" i="2"/>
  <c r="I51" i="2"/>
  <c r="F50" i="2"/>
  <c r="D50" i="2"/>
  <c r="F48" i="2"/>
  <c r="D48" i="2"/>
  <c r="AE101" i="2" s="1"/>
  <c r="W47" i="2"/>
  <c r="I47" i="2"/>
  <c r="W46" i="2"/>
  <c r="I46" i="2"/>
  <c r="F46" i="2"/>
  <c r="W45" i="2"/>
  <c r="I45" i="2"/>
  <c r="F45" i="2"/>
  <c r="W44" i="2"/>
  <c r="I44" i="2"/>
  <c r="F44" i="2"/>
  <c r="W43" i="2"/>
  <c r="I43" i="2"/>
  <c r="F43" i="2"/>
  <c r="W42" i="2"/>
  <c r="I42" i="2"/>
  <c r="F42" i="2"/>
  <c r="W41" i="2"/>
  <c r="I41" i="2"/>
  <c r="F41" i="2"/>
  <c r="W40" i="2"/>
  <c r="I40" i="2"/>
  <c r="F40" i="2"/>
  <c r="W39" i="2"/>
  <c r="I39" i="2"/>
  <c r="F39" i="2"/>
  <c r="W38" i="2"/>
  <c r="I38" i="2"/>
  <c r="F38" i="2"/>
  <c r="Z37" i="2"/>
  <c r="Y37" i="2"/>
  <c r="X37" i="2"/>
  <c r="W37" i="2"/>
  <c r="I37" i="2"/>
  <c r="F37" i="2"/>
  <c r="Y36" i="2"/>
  <c r="X36" i="2"/>
  <c r="Z36" i="2" s="1"/>
  <c r="W36" i="2"/>
  <c r="I36" i="2"/>
  <c r="F36" i="2"/>
  <c r="Y35" i="2"/>
  <c r="X35" i="2"/>
  <c r="Z35" i="2" s="1"/>
  <c r="W35" i="2"/>
  <c r="I35" i="2"/>
  <c r="F35" i="2"/>
  <c r="W33" i="2"/>
  <c r="I33" i="2"/>
  <c r="F33" i="2"/>
  <c r="W32" i="2"/>
  <c r="I32" i="2"/>
  <c r="F32" i="2"/>
  <c r="W31" i="2"/>
  <c r="I31" i="2"/>
  <c r="F31" i="2"/>
  <c r="W30" i="2"/>
  <c r="I30" i="2"/>
  <c r="F30" i="2"/>
  <c r="W29" i="2"/>
  <c r="I29" i="2"/>
  <c r="F29" i="2"/>
  <c r="W28" i="2"/>
  <c r="I28" i="2"/>
  <c r="F28" i="2"/>
  <c r="W27" i="2"/>
  <c r="I27" i="2"/>
  <c r="F27" i="2"/>
  <c r="W26" i="2"/>
  <c r="I26" i="2"/>
  <c r="F26" i="2"/>
  <c r="W25" i="2"/>
  <c r="I25" i="2"/>
  <c r="F25" i="2"/>
  <c r="F24" i="2"/>
  <c r="D24" i="2"/>
  <c r="F22" i="2"/>
  <c r="D22" i="2"/>
  <c r="W21" i="2"/>
  <c r="I21" i="2"/>
  <c r="F20" i="2"/>
  <c r="D20" i="2"/>
  <c r="F18" i="2"/>
  <c r="D18" i="2"/>
  <c r="AD101" i="2" s="1"/>
  <c r="B101" i="2" s="1"/>
  <c r="W17" i="2"/>
  <c r="I17" i="2"/>
  <c r="A15" i="2"/>
  <c r="A71" i="2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6" i="1"/>
  <c r="A5" i="1"/>
  <c r="AD72" i="2" l="1"/>
  <c r="AD73" i="2"/>
  <c r="AD74" i="2"/>
  <c r="B74" i="2" s="1"/>
  <c r="AD75" i="2"/>
  <c r="AD76" i="2"/>
  <c r="AD77" i="2"/>
  <c r="AD78" i="2"/>
  <c r="AD79" i="2"/>
  <c r="AD80" i="2"/>
  <c r="AD81" i="2"/>
  <c r="AD82" i="2"/>
  <c r="B82" i="2" s="1"/>
  <c r="AD83" i="2"/>
  <c r="AD84" i="2"/>
  <c r="AD85" i="2"/>
  <c r="AD86" i="2"/>
  <c r="AD87" i="2"/>
  <c r="AD88" i="2"/>
  <c r="AD89" i="2"/>
  <c r="AD90" i="2"/>
  <c r="B90" i="2" s="1"/>
  <c r="AD91" i="2"/>
  <c r="AD92" i="2"/>
  <c r="AD93" i="2"/>
  <c r="AD94" i="2"/>
  <c r="AD95" i="2"/>
  <c r="AD96" i="2"/>
  <c r="AD97" i="2"/>
  <c r="AD98" i="2"/>
  <c r="B98" i="2" s="1"/>
  <c r="AD99" i="2"/>
  <c r="AD100" i="2"/>
  <c r="B100" i="2" s="1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C101" i="2"/>
  <c r="H101" i="2" s="1"/>
  <c r="I69" i="2"/>
  <c r="B93" i="2" l="1"/>
  <c r="B77" i="2"/>
  <c r="C100" i="2"/>
  <c r="H100" i="2" s="1"/>
  <c r="B92" i="2"/>
  <c r="B84" i="2"/>
  <c r="B76" i="2"/>
  <c r="B85" i="2"/>
  <c r="B99" i="2"/>
  <c r="B91" i="2"/>
  <c r="B83" i="2"/>
  <c r="B75" i="2"/>
  <c r="C90" i="2"/>
  <c r="H90" i="2" s="1"/>
  <c r="B97" i="2"/>
  <c r="B89" i="2"/>
  <c r="B81" i="2"/>
  <c r="B73" i="2"/>
  <c r="C82" i="2"/>
  <c r="H82" i="2" s="1"/>
  <c r="B96" i="2"/>
  <c r="B88" i="2"/>
  <c r="B80" i="2"/>
  <c r="B72" i="2"/>
  <c r="C74" i="2"/>
  <c r="H74" i="2" s="1"/>
  <c r="B95" i="2"/>
  <c r="B87" i="2"/>
  <c r="B79" i="2"/>
  <c r="C98" i="2"/>
  <c r="H98" i="2" s="1"/>
  <c r="B94" i="2"/>
  <c r="B86" i="2"/>
  <c r="B78" i="2"/>
  <c r="C76" i="2" l="1"/>
  <c r="H76" i="2" s="1"/>
  <c r="C89" i="2"/>
  <c r="H89" i="2" s="1"/>
  <c r="C84" i="2"/>
  <c r="H84" i="2" s="1"/>
  <c r="C94" i="2"/>
  <c r="H94" i="2" s="1"/>
  <c r="C80" i="2"/>
  <c r="H80" i="2" s="1"/>
  <c r="C92" i="2"/>
  <c r="H92" i="2" s="1"/>
  <c r="C75" i="2"/>
  <c r="H75" i="2" s="1"/>
  <c r="C72" i="2"/>
  <c r="H72" i="2"/>
  <c r="C96" i="2"/>
  <c r="H96" i="2" s="1"/>
  <c r="C83" i="2"/>
  <c r="H83" i="2" s="1"/>
  <c r="C97" i="2"/>
  <c r="H97" i="2" s="1"/>
  <c r="C95" i="2"/>
  <c r="H95" i="2" s="1"/>
  <c r="C91" i="2"/>
  <c r="H91" i="2" s="1"/>
  <c r="C77" i="2"/>
  <c r="H77" i="2" s="1"/>
  <c r="C85" i="2"/>
  <c r="H85" i="2" s="1"/>
  <c r="C88" i="2"/>
  <c r="H88" i="2" s="1"/>
  <c r="C79" i="2"/>
  <c r="H79" i="2" s="1"/>
  <c r="C87" i="2"/>
  <c r="H87" i="2" s="1"/>
  <c r="C78" i="2"/>
  <c r="H78" i="2" s="1"/>
  <c r="C73" i="2"/>
  <c r="H73" i="2" s="1"/>
  <c r="C86" i="2"/>
  <c r="H86" i="2" s="1"/>
  <c r="C81" i="2"/>
  <c r="H81" i="2" s="1"/>
  <c r="C99" i="2"/>
  <c r="H99" i="2" s="1"/>
  <c r="C93" i="2"/>
  <c r="H93" i="2" s="1"/>
  <c r="M72" i="2" l="1"/>
  <c r="K72" i="2"/>
  <c r="I72" i="2"/>
</calcChain>
</file>

<file path=xl/sharedStrings.xml><?xml version="1.0" encoding="utf-8"?>
<sst xmlns="http://schemas.openxmlformats.org/spreadsheetml/2006/main" count="1793" uniqueCount="1577">
  <si>
    <t>Indiv</t>
  </si>
  <si>
    <t>Relay</t>
  </si>
  <si>
    <t>BOYS ROSTER</t>
  </si>
  <si>
    <t>NATIONAL INTERSCHOLASTIC SWIMMING COACHES ASSOCIATION OF AMERICA, INC.</t>
  </si>
  <si>
    <t>GRADE</t>
  </si>
  <si>
    <t>Power</t>
  </si>
  <si>
    <t>Diving</t>
  </si>
  <si>
    <t>DIRECTIONS</t>
  </si>
  <si>
    <t>- Serving Interscholastic Swimming for Over 85 Years -</t>
  </si>
  <si>
    <t>Pts</t>
  </si>
  <si>
    <t>Free</t>
  </si>
  <si>
    <t>I.M.</t>
  </si>
  <si>
    <t>Fly</t>
  </si>
  <si>
    <t>Back</t>
  </si>
  <si>
    <t>Breast</t>
  </si>
  <si>
    <t>6 Dives</t>
  </si>
  <si>
    <t>11 Dives</t>
  </si>
  <si>
    <t>M.R.</t>
  </si>
  <si>
    <t>F.R.</t>
  </si>
  <si>
    <t>Last, First</t>
  </si>
  <si>
    <t>(9, 10, 11, 12)</t>
  </si>
  <si>
    <r>
      <t xml:space="preserve">NISCA - NATIONAL DUAL MEET TEAM RANKING ENTRY FORM - </t>
    </r>
    <r>
      <rPr>
        <b/>
        <sz val="11"/>
        <color rgb="FF333399"/>
        <rFont val="Copperplate Gothic Light"/>
      </rPr>
      <t>BOYS</t>
    </r>
  </si>
  <si>
    <t>1:28.54</t>
  </si>
  <si>
    <t>1:38.97</t>
  </si>
  <si>
    <t>4:01.70</t>
  </si>
  <si>
    <t>1:21.94</t>
  </si>
  <si>
    <t>1:14.04</t>
  </si>
  <si>
    <t>2:45.92</t>
  </si>
  <si>
    <t>(Please See Reverse Side for Instructions and Rules Before Completing this Application)</t>
  </si>
  <si>
    <t>School Information</t>
  </si>
  <si>
    <t>1:28.72</t>
  </si>
  <si>
    <t xml:space="preserve">*Enter the name of each of your student-athletes in the
  the list to the left (Last Name, First Name)
*Enter the grade of each student-athlete using the 
  designation of 9, 10, 11, or 12 for their grade
*If your roster is larger than 30 student-athletes, enter
  only the athletes who will score for your Dual Meet 
  PowerPoints entry; you will access these names from
  drop down menus on the "Dual Meet Boys" sheet
</t>
  </si>
  <si>
    <t>1:39.17</t>
  </si>
  <si>
    <t>4:02.17</t>
  </si>
  <si>
    <t>Coach's Information</t>
  </si>
  <si>
    <t>1:22.14</t>
  </si>
  <si>
    <t>1:14.21</t>
  </si>
  <si>
    <t>2:46.27</t>
  </si>
  <si>
    <t>Name:</t>
  </si>
  <si>
    <t>1:28.89</t>
  </si>
  <si>
    <t>1:39.36</t>
  </si>
  <si>
    <t>4:02.64</t>
  </si>
  <si>
    <t>1:22.33</t>
  </si>
  <si>
    <t>1:14.39</t>
  </si>
  <si>
    <t>2:46.63</t>
  </si>
  <si>
    <t>1:29.07</t>
  </si>
  <si>
    <t>1:39.56</t>
  </si>
  <si>
    <t>4:03.12</t>
  </si>
  <si>
    <t>1:22.53</t>
  </si>
  <si>
    <t>1:14.56</t>
  </si>
  <si>
    <t>2:46.98</t>
  </si>
  <si>
    <t>1:29.25</t>
  </si>
  <si>
    <t>1:39.76</t>
  </si>
  <si>
    <t>4:03.60</t>
  </si>
  <si>
    <t>Street:</t>
  </si>
  <si>
    <t>1:22.72</t>
  </si>
  <si>
    <t>1:14.74</t>
  </si>
  <si>
    <t>2:47.34</t>
  </si>
  <si>
    <t>1:29.43</t>
  </si>
  <si>
    <t>1:39.96</t>
  </si>
  <si>
    <t>4:04.08</t>
  </si>
  <si>
    <t>City:</t>
  </si>
  <si>
    <t>1:22.92</t>
  </si>
  <si>
    <t>1:14.92</t>
  </si>
  <si>
    <t>2:47.70</t>
  </si>
  <si>
    <t>1:29.61</t>
  </si>
  <si>
    <t>1:40.16</t>
  </si>
  <si>
    <t>4:04.56</t>
  </si>
  <si>
    <t>State:</t>
  </si>
  <si>
    <t>1:23.12</t>
  </si>
  <si>
    <t>Zip:</t>
  </si>
  <si>
    <t>1:15.09</t>
  </si>
  <si>
    <t>2:48.06</t>
  </si>
  <si>
    <t>1:29.79</t>
  </si>
  <si>
    <t>1:40.36</t>
  </si>
  <si>
    <t>4:05.04</t>
  </si>
  <si>
    <t>Phone:</t>
  </si>
  <si>
    <t>1:23.32</t>
  </si>
  <si>
    <t>1:15.27</t>
  </si>
  <si>
    <t>2:48.42</t>
  </si>
  <si>
    <t>1:29.97</t>
  </si>
  <si>
    <t>1:40.56</t>
  </si>
  <si>
    <t>4:05.52</t>
  </si>
  <si>
    <r>
      <t xml:space="preserve">Total School Enrollment </t>
    </r>
    <r>
      <rPr>
        <b/>
        <sz val="8"/>
        <color rgb="FFFF0000"/>
        <rFont val="Calibri"/>
      </rPr>
      <t>(Grades 9 - 12)</t>
    </r>
    <r>
      <rPr>
        <sz val="8"/>
        <rFont val="Calibri"/>
      </rPr>
      <t>:</t>
    </r>
  </si>
  <si>
    <t>1:23.52</t>
  </si>
  <si>
    <t>1:15.45</t>
  </si>
  <si>
    <t>2:48.78</t>
  </si>
  <si>
    <t>Email:</t>
  </si>
  <si>
    <t>1:30.15</t>
  </si>
  <si>
    <t>1:40.76</t>
  </si>
  <si>
    <t>(Do NOT put class number here. Only Enrollment)</t>
  </si>
  <si>
    <t>4:06.01</t>
  </si>
  <si>
    <t>1:23.72</t>
  </si>
  <si>
    <t>1:15.64</t>
  </si>
  <si>
    <t>2:49.15</t>
  </si>
  <si>
    <t>1:30.33</t>
  </si>
  <si>
    <t>SCHOOL TYPE:</t>
  </si>
  <si>
    <t>1:40.96</t>
  </si>
  <si>
    <t>4:06.50</t>
  </si>
  <si>
    <t>1:23.92</t>
  </si>
  <si>
    <t>1:15.82</t>
  </si>
  <si>
    <t>2:49.51</t>
  </si>
  <si>
    <t>Entry Information:</t>
  </si>
  <si>
    <t>BOYS</t>
  </si>
  <si>
    <t>1:30.52</t>
  </si>
  <si>
    <t>1:41.16</t>
  </si>
  <si>
    <t>4:06.99</t>
  </si>
  <si>
    <t>1:24.13</t>
  </si>
  <si>
    <t>1:16.00</t>
  </si>
  <si>
    <t>2:49.88</t>
  </si>
  <si>
    <t>Event</t>
  </si>
  <si>
    <t>Names</t>
  </si>
  <si>
    <t>1:30.70</t>
  </si>
  <si>
    <t>1:41.37</t>
  </si>
  <si>
    <t>4:07.48</t>
  </si>
  <si>
    <t>GR</t>
  </si>
  <si>
    <t>1:24.33</t>
  </si>
  <si>
    <t>1:16.18</t>
  </si>
  <si>
    <t>2:50.25</t>
  </si>
  <si>
    <t>TIME</t>
  </si>
  <si>
    <t>POINTS</t>
  </si>
  <si>
    <t xml:space="preserve">If school placed in Top 10 at state meet, </t>
  </si>
  <si>
    <t>1:30.89</t>
  </si>
  <si>
    <t>1:41.57</t>
  </si>
  <si>
    <t>4:07.98</t>
  </si>
  <si>
    <t>1:24.54</t>
  </si>
  <si>
    <t>1:16.37</t>
  </si>
  <si>
    <t>2:50.62</t>
  </si>
  <si>
    <t>1:31.07</t>
  </si>
  <si>
    <t>1:41.78</t>
  </si>
  <si>
    <t>4:08.47</t>
  </si>
  <si>
    <t>1:24.74</t>
  </si>
  <si>
    <t>1:16.55</t>
  </si>
  <si>
    <t>2:50.99</t>
  </si>
  <si>
    <t>200 MEDLEY RELAY</t>
  </si>
  <si>
    <t>A</t>
  </si>
  <si>
    <t>Swimmer #1</t>
  </si>
  <si>
    <t>1:31.26</t>
  </si>
  <si>
    <t>1:41.98</t>
  </si>
  <si>
    <t>4:08.97</t>
  </si>
  <si>
    <t>Swimmer #2</t>
  </si>
  <si>
    <t>1:24.95</t>
  </si>
  <si>
    <t>1:16.74</t>
  </si>
  <si>
    <t>2:51.37</t>
  </si>
  <si>
    <t>200
MEDLEY
RELAY</t>
  </si>
  <si>
    <t>1:31.45</t>
  </si>
  <si>
    <t>1:42.19</t>
  </si>
  <si>
    <t>4:09.47</t>
  </si>
  <si>
    <t>1:25.16</t>
  </si>
  <si>
    <t>1:16.93</t>
  </si>
  <si>
    <t>2:51.74</t>
  </si>
  <si>
    <t>1:31.63</t>
  </si>
  <si>
    <t>1:42.40</t>
  </si>
  <si>
    <t>4:09.97</t>
  </si>
  <si>
    <t>1:25.37</t>
  </si>
  <si>
    <t>1:17.11</t>
  </si>
  <si>
    <t>2:52.12</t>
  </si>
  <si>
    <t>1:31.82</t>
  </si>
  <si>
    <t>1:42.61</t>
  </si>
  <si>
    <t>4:10.48</t>
  </si>
  <si>
    <t>1:25.58</t>
  </si>
  <si>
    <t>1:17.30</t>
  </si>
  <si>
    <t>2:52.50</t>
  </si>
  <si>
    <t>1:32.01</t>
  </si>
  <si>
    <t>1:42.82</t>
  </si>
  <si>
    <t>4:10.98</t>
  </si>
  <si>
    <t>please enter the place:</t>
  </si>
  <si>
    <t>1:25.79</t>
  </si>
  <si>
    <t>1:17.49</t>
  </si>
  <si>
    <t>2:52.88</t>
  </si>
  <si>
    <t>Brendan Ryan</t>
  </si>
  <si>
    <t>Zack Nelson</t>
  </si>
  <si>
    <t>1:32.20</t>
  </si>
  <si>
    <t>1:43.03</t>
  </si>
  <si>
    <t>4:11.49</t>
  </si>
  <si>
    <t>1:26.00</t>
  </si>
  <si>
    <t>1:17.68</t>
  </si>
  <si>
    <t>2:53.26</t>
  </si>
  <si>
    <t>Swimmer #3</t>
  </si>
  <si>
    <t>Swimmer #4</t>
  </si>
  <si>
    <t>1:32.39</t>
  </si>
  <si>
    <t>1:43.24</t>
  </si>
  <si>
    <t>4:12.00</t>
  </si>
  <si>
    <t>1:26.22</t>
  </si>
  <si>
    <t>1:17.88</t>
  </si>
  <si>
    <t>2:53.65</t>
  </si>
  <si>
    <t>1:32.59</t>
  </si>
  <si>
    <t>1:43.45</t>
  </si>
  <si>
    <t>4:12.52</t>
  </si>
  <si>
    <t>1:26.43</t>
  </si>
  <si>
    <t>1:18.07</t>
  </si>
  <si>
    <t>2:54.03</t>
  </si>
  <si>
    <t>1:32.78</t>
  </si>
  <si>
    <t>1:43.66</t>
  </si>
  <si>
    <t>Andrew Zalles</t>
  </si>
  <si>
    <t>Robert Keehn</t>
  </si>
  <si>
    <t>4:13.03</t>
  </si>
  <si>
    <t>1:26.65</t>
  </si>
  <si>
    <t>1:18.26</t>
  </si>
  <si>
    <t>2:54.42</t>
  </si>
  <si>
    <t>1:32.97</t>
  </si>
  <si>
    <t>1:43.88</t>
  </si>
  <si>
    <t>B</t>
  </si>
  <si>
    <t>4:13.55</t>
  </si>
  <si>
    <t>1:26.86</t>
  </si>
  <si>
    <t>1:18.46</t>
  </si>
  <si>
    <t>2:54.81</t>
  </si>
  <si>
    <t>1:33.17</t>
  </si>
  <si>
    <t>1:44.09</t>
  </si>
  <si>
    <t>4:14.07</t>
  </si>
  <si>
    <t>1:27.08</t>
  </si>
  <si>
    <t>1:18.65</t>
  </si>
  <si>
    <t>2:55.20</t>
  </si>
  <si>
    <t>1:33.36</t>
  </si>
  <si>
    <t>1:44.31</t>
  </si>
  <si>
    <t>4:14.59</t>
  </si>
  <si>
    <t>1:27.30</t>
  </si>
  <si>
    <t>1:18.85</t>
  </si>
  <si>
    <t>2:55.59</t>
  </si>
  <si>
    <t>1:33.56</t>
  </si>
  <si>
    <t>1:44.52</t>
  </si>
  <si>
    <t>Michael Noga</t>
  </si>
  <si>
    <t>4:15.11</t>
  </si>
  <si>
    <t>Andrew Abrahams</t>
  </si>
  <si>
    <t>1:27.52</t>
  </si>
  <si>
    <t>1:19.05</t>
  </si>
  <si>
    <t>2:55.98</t>
  </si>
  <si>
    <t>1:33.75</t>
  </si>
  <si>
    <t>1:44.74</t>
  </si>
  <si>
    <t>4:15.63</t>
  </si>
  <si>
    <t>1:27.74</t>
  </si>
  <si>
    <t>1:19.24</t>
  </si>
  <si>
    <t>2:56.38</t>
  </si>
  <si>
    <t>1:33.95</t>
  </si>
  <si>
    <t>1:44.96</t>
  </si>
  <si>
    <t>4:16.16</t>
  </si>
  <si>
    <t>1:27.96</t>
  </si>
  <si>
    <t>1:19.44</t>
  </si>
  <si>
    <t>2:56.78</t>
  </si>
  <si>
    <t>Kevin Martin</t>
  </si>
  <si>
    <t>Pat Maguire</t>
  </si>
  <si>
    <t>1:34.15</t>
  </si>
  <si>
    <t>1:45.18</t>
  </si>
  <si>
    <t>4:16.69</t>
  </si>
  <si>
    <t>1:28.18</t>
  </si>
  <si>
    <t>1:19.64</t>
  </si>
  <si>
    <t>2:57.18</t>
  </si>
  <si>
    <t>1:34.35</t>
  </si>
  <si>
    <t>1:45.40</t>
  </si>
  <si>
    <t>4:17.22</t>
  </si>
  <si>
    <t>200 
FREE</t>
  </si>
  <si>
    <t>1:28.41</t>
  </si>
  <si>
    <t>1:19.85</t>
  </si>
  <si>
    <t>2:57.58</t>
  </si>
  <si>
    <t>1:34.55</t>
  </si>
  <si>
    <t>1:45.62</t>
  </si>
  <si>
    <t>4:17.76</t>
  </si>
  <si>
    <t>1:28.63</t>
  </si>
  <si>
    <t>1:20.05</t>
  </si>
  <si>
    <t>2:57.98</t>
  </si>
  <si>
    <t>1:34.75</t>
  </si>
  <si>
    <t>1:45.84</t>
  </si>
  <si>
    <t>4:18.29</t>
  </si>
  <si>
    <t>1:28.86</t>
  </si>
  <si>
    <t>1:20.25</t>
  </si>
  <si>
    <t>2:58.39</t>
  </si>
  <si>
    <t>1:34.95</t>
  </si>
  <si>
    <t>1:46.06</t>
  </si>
  <si>
    <t>4:18.83</t>
  </si>
  <si>
    <t>1:29.09</t>
  </si>
  <si>
    <t>1:20.46</t>
  </si>
  <si>
    <t>2:58.79</t>
  </si>
  <si>
    <t>1:35.15</t>
  </si>
  <si>
    <t>1:46.29</t>
  </si>
  <si>
    <t>4:19.37</t>
  </si>
  <si>
    <t>1:29.31</t>
  </si>
  <si>
    <t>1:20.66</t>
  </si>
  <si>
    <t>2:59.20</t>
  </si>
  <si>
    <t>1:35.36</t>
  </si>
  <si>
    <t>1:46.51</t>
  </si>
  <si>
    <t>4:19.92</t>
  </si>
  <si>
    <t>1:29.54</t>
  </si>
  <si>
    <t>1:20.87</t>
  </si>
  <si>
    <t>2:59.61</t>
  </si>
  <si>
    <t>1:35.56</t>
  </si>
  <si>
    <t>1:46.74</t>
  </si>
  <si>
    <t>4:20.46</t>
  </si>
  <si>
    <t>1:29.78</t>
  </si>
  <si>
    <t>1:21.08</t>
  </si>
  <si>
    <t>3:00.03</t>
  </si>
  <si>
    <t>1:35.77</t>
  </si>
  <si>
    <t>1:46.96</t>
  </si>
  <si>
    <t>4:21.01</t>
  </si>
  <si>
    <t>1:30.01</t>
  </si>
  <si>
    <t>1:21.28</t>
  </si>
  <si>
    <t>3:00.44</t>
  </si>
  <si>
    <t>1:35.97</t>
  </si>
  <si>
    <t>1:47.19</t>
  </si>
  <si>
    <t>4:21.56</t>
  </si>
  <si>
    <t>1:30.24</t>
  </si>
  <si>
    <t>1:21.49</t>
  </si>
  <si>
    <t>3:00.86</t>
  </si>
  <si>
    <t>1:36.18</t>
  </si>
  <si>
    <t>1:47.42</t>
  </si>
  <si>
    <t>4:22.11</t>
  </si>
  <si>
    <t>1:30.48</t>
  </si>
  <si>
    <t>1:21.71</t>
  </si>
  <si>
    <t>3:01.28</t>
  </si>
  <si>
    <t>1:36.39</t>
  </si>
  <si>
    <t>1:47.65</t>
  </si>
  <si>
    <t>4:22.66</t>
  </si>
  <si>
    <t>1:30.71</t>
  </si>
  <si>
    <t>1:21.92</t>
  </si>
  <si>
    <t>3:01.70</t>
  </si>
  <si>
    <t>1:36.60</t>
  </si>
  <si>
    <t>1:47.88</t>
  </si>
  <si>
    <t>4:23.22</t>
  </si>
  <si>
    <t>1:30.95</t>
  </si>
  <si>
    <t>1:22.13</t>
  </si>
  <si>
    <t>3:02.12</t>
  </si>
  <si>
    <t>200 
IM</t>
  </si>
  <si>
    <t>1:36.81</t>
  </si>
  <si>
    <t>1:48.11</t>
  </si>
  <si>
    <t>4:23.78</t>
  </si>
  <si>
    <t>1:31.19</t>
  </si>
  <si>
    <t>1:22.34</t>
  </si>
  <si>
    <t>3:02.54</t>
  </si>
  <si>
    <t>1:37.02</t>
  </si>
  <si>
    <t>1:48.34</t>
  </si>
  <si>
    <t>4:24.34</t>
  </si>
  <si>
    <t>1:31.43</t>
  </si>
  <si>
    <t>1:22.56</t>
  </si>
  <si>
    <t>3:02.97</t>
  </si>
  <si>
    <t>1:37.23</t>
  </si>
  <si>
    <t>1:48.58</t>
  </si>
  <si>
    <t>4:24.91</t>
  </si>
  <si>
    <t>1:31.67</t>
  </si>
  <si>
    <t>1:22.78</t>
  </si>
  <si>
    <t>3:03.39</t>
  </si>
  <si>
    <t>1:37.44</t>
  </si>
  <si>
    <t>1:48.81</t>
  </si>
  <si>
    <t>4:25.47</t>
  </si>
  <si>
    <t>1:31.91</t>
  </si>
  <si>
    <t>1:22.99</t>
  </si>
  <si>
    <t>3:03.82</t>
  </si>
  <si>
    <t>1:37.65</t>
  </si>
  <si>
    <t>1:49.05</t>
  </si>
  <si>
    <t>4:26.04</t>
  </si>
  <si>
    <t>1:32.15</t>
  </si>
  <si>
    <t>1:23.21</t>
  </si>
  <si>
    <t>3:04.26</t>
  </si>
  <si>
    <t>50 
FREE</t>
  </si>
  <si>
    <t>1:37.87</t>
  </si>
  <si>
    <t>1:49.28</t>
  </si>
  <si>
    <t>4:26.61</t>
  </si>
  <si>
    <t>1:32.40</t>
  </si>
  <si>
    <t>1:23.43</t>
  </si>
  <si>
    <t>3:04.69</t>
  </si>
  <si>
    <t>1:38.08</t>
  </si>
  <si>
    <t>1:49.52</t>
  </si>
  <si>
    <t>4:27.18</t>
  </si>
  <si>
    <t>1:32.64</t>
  </si>
  <si>
    <t>1:23.65</t>
  </si>
  <si>
    <t>3:05.13</t>
  </si>
  <si>
    <t>1:38.30</t>
  </si>
  <si>
    <t>1:49.76</t>
  </si>
  <si>
    <t>4:27.76</t>
  </si>
  <si>
    <t>1:32.89</t>
  </si>
  <si>
    <t>1:23.87</t>
  </si>
  <si>
    <t>3:05.56</t>
  </si>
  <si>
    <t xml:space="preserve">ENTRY DEADLINE: MAY 31st </t>
  </si>
  <si>
    <t>1:38.52</t>
  </si>
  <si>
    <t>1:50.00</t>
  </si>
  <si>
    <t>4:28.34</t>
  </si>
  <si>
    <t>1:33.14</t>
  </si>
  <si>
    <t>1:24.10</t>
  </si>
  <si>
    <t>3:06.00</t>
  </si>
  <si>
    <t>1:38.73</t>
  </si>
  <si>
    <t>1:50.24</t>
  </si>
  <si>
    <t>4:28.92</t>
  </si>
  <si>
    <t>1:33.39</t>
  </si>
  <si>
    <t>1:24.32</t>
  </si>
  <si>
    <t>3:06.45</t>
  </si>
  <si>
    <t>1:38.95</t>
  </si>
  <si>
    <t>1:50.48</t>
  </si>
  <si>
    <t>DIVING</t>
  </si>
  <si>
    <t>4:29.50</t>
  </si>
  <si>
    <t>1:33.64</t>
  </si>
  <si>
    <t>1:24.55</t>
  </si>
  <si>
    <t>DIVER</t>
  </si>
  <si>
    <t>3:06.89</t>
  </si>
  <si>
    <t># Dives</t>
  </si>
  <si>
    <t>1:50.72</t>
  </si>
  <si>
    <t>4:30.09</t>
  </si>
  <si>
    <t>SCORE</t>
  </si>
  <si>
    <t>1:33.89</t>
  </si>
  <si>
    <t>1:24.77</t>
  </si>
  <si>
    <t>3:07.34</t>
  </si>
  <si>
    <t>1:39.39</t>
  </si>
  <si>
    <t>1:50.97</t>
  </si>
  <si>
    <t>4:30.68</t>
  </si>
  <si>
    <t>1:34.14</t>
  </si>
  <si>
    <t>1:25.00</t>
  </si>
  <si>
    <t>3:07.79</t>
  </si>
  <si>
    <t>1:39.61</t>
  </si>
  <si>
    <t>1:51.21</t>
  </si>
  <si>
    <t>4:31.27</t>
  </si>
  <si>
    <t>1:34.40</t>
  </si>
  <si>
    <t>1:25.23</t>
  </si>
  <si>
    <t>3:08.24</t>
  </si>
  <si>
    <t>6 POINTS</t>
  </si>
  <si>
    <t>11 POINTS</t>
  </si>
  <si>
    <t>1:39.84</t>
  </si>
  <si>
    <t>1:51.46</t>
  </si>
  <si>
    <t>4:31.86</t>
  </si>
  <si>
    <t>1:34.65</t>
  </si>
  <si>
    <t>1:25.46</t>
  </si>
  <si>
    <t>3:08.69</t>
  </si>
  <si>
    <t>1:40.06</t>
  </si>
  <si>
    <t>1:51.70</t>
  </si>
  <si>
    <t>4:32.46</t>
  </si>
  <si>
    <t>1:34.91</t>
  </si>
  <si>
    <t>1:25.69</t>
  </si>
  <si>
    <t>3:09.14</t>
  </si>
  <si>
    <t>E-Mail To:</t>
  </si>
  <si>
    <t>1:40.28</t>
  </si>
  <si>
    <t>1:51.95</t>
  </si>
  <si>
    <t>4:33.06</t>
  </si>
  <si>
    <t>1:35.17</t>
  </si>
  <si>
    <t>1:25.93</t>
  </si>
  <si>
    <t>3:09.60</t>
  </si>
  <si>
    <t>1:40.51</t>
  </si>
  <si>
    <t>1:52.20</t>
  </si>
  <si>
    <t>4:33.66</t>
  </si>
  <si>
    <t>1:35.43</t>
  </si>
  <si>
    <t>1:26.16</t>
  </si>
  <si>
    <t>3:10.06</t>
  </si>
  <si>
    <t>1:40.74</t>
  </si>
  <si>
    <t>1:52.45</t>
  </si>
  <si>
    <t>4:34.26</t>
  </si>
  <si>
    <t>1:35.69</t>
  </si>
  <si>
    <t>1:26.40</t>
  </si>
  <si>
    <t>3:10.52</t>
  </si>
  <si>
    <t>powerpoint@niscaonline.org</t>
  </si>
  <si>
    <t>1:52.70</t>
  </si>
  <si>
    <t>4:34.87</t>
  </si>
  <si>
    <t>1:35.96</t>
  </si>
  <si>
    <t>1:26.63</t>
  </si>
  <si>
    <t>3:10.99</t>
  </si>
  <si>
    <t>1:41.19</t>
  </si>
  <si>
    <t>1:52.95</t>
  </si>
  <si>
    <t>4:35.48</t>
  </si>
  <si>
    <t>1:36.22</t>
  </si>
  <si>
    <t>1:26.87</t>
  </si>
  <si>
    <t>3:11.45</t>
  </si>
  <si>
    <t>1:41.42</t>
  </si>
  <si>
    <t>1:53.21</t>
  </si>
  <si>
    <t>4:36.09</t>
  </si>
  <si>
    <t>1:36.49</t>
  </si>
  <si>
    <t>1:27.11</t>
  </si>
  <si>
    <t>3:11.92</t>
  </si>
  <si>
    <t>1:41.65</t>
  </si>
  <si>
    <t>1:53.46</t>
  </si>
  <si>
    <t>4:36.71</t>
  </si>
  <si>
    <t>1:36.75</t>
  </si>
  <si>
    <t>1:27.35</t>
  </si>
  <si>
    <t>3:12.39</t>
  </si>
  <si>
    <t>100 
FLY</t>
  </si>
  <si>
    <t>1:41.89</t>
  </si>
  <si>
    <t>1:53.72</t>
  </si>
  <si>
    <t>4:37.33</t>
  </si>
  <si>
    <t>1:27.59</t>
  </si>
  <si>
    <t>3:12.86</t>
  </si>
  <si>
    <t>1:42.12</t>
  </si>
  <si>
    <t>1:53.97</t>
  </si>
  <si>
    <t>4:37.95</t>
  </si>
  <si>
    <t>1:37.29</t>
  </si>
  <si>
    <t>1:27.84</t>
  </si>
  <si>
    <t>3:13.34</t>
  </si>
  <si>
    <t>1:42.35</t>
  </si>
  <si>
    <t>1:54.23</t>
  </si>
  <si>
    <t>4:38.57</t>
  </si>
  <si>
    <t>1:37.57</t>
  </si>
  <si>
    <t>1:28.08</t>
  </si>
  <si>
    <t>3:13.82</t>
  </si>
  <si>
    <t>1:42.59</t>
  </si>
  <si>
    <t>1:54.49</t>
  </si>
  <si>
    <t>4:39.20</t>
  </si>
  <si>
    <t>1:37.84</t>
  </si>
  <si>
    <t>1:28.33</t>
  </si>
  <si>
    <t>3:14.30</t>
  </si>
  <si>
    <t>1:54.75</t>
  </si>
  <si>
    <t>4:39.82</t>
  </si>
  <si>
    <t>1:38.11</t>
  </si>
  <si>
    <t>1:28.57</t>
  </si>
  <si>
    <t>3:14.78</t>
  </si>
  <si>
    <t>1:43.06</t>
  </si>
  <si>
    <t>1:55.01</t>
  </si>
  <si>
    <t>4:40.46</t>
  </si>
  <si>
    <t>1:38.39</t>
  </si>
  <si>
    <t>1:28.82</t>
  </si>
  <si>
    <t>3:15.26</t>
  </si>
  <si>
    <t>100 
Free</t>
  </si>
  <si>
    <t>1:43.30</t>
  </si>
  <si>
    <t>1:55.28</t>
  </si>
  <si>
    <t>4:41.09</t>
  </si>
  <si>
    <t>1:38.67</t>
  </si>
  <si>
    <t>3:15.75</t>
  </si>
  <si>
    <t>1:43.54</t>
  </si>
  <si>
    <t>1:55.54</t>
  </si>
  <si>
    <t>4:41.73</t>
  </si>
  <si>
    <t>1:29.32</t>
  </si>
  <si>
    <t>3:16.24</t>
  </si>
  <si>
    <t>1:43.78</t>
  </si>
  <si>
    <t>1:55.80</t>
  </si>
  <si>
    <t>4:42.37</t>
  </si>
  <si>
    <t>1:39.23</t>
  </si>
  <si>
    <t>1:29.58</t>
  </si>
  <si>
    <t>3:16.73</t>
  </si>
  <si>
    <t>Rules and information on back</t>
  </si>
  <si>
    <t>1:44.02</t>
  </si>
  <si>
    <t>1:56.07</t>
  </si>
  <si>
    <t>4:43.01</t>
  </si>
  <si>
    <t>1:39.51</t>
  </si>
  <si>
    <t>1:29.83</t>
  </si>
  <si>
    <t>3:17.22</t>
  </si>
  <si>
    <t>1:44.26</t>
  </si>
  <si>
    <t>1:56.34</t>
  </si>
  <si>
    <t>4:43.66</t>
  </si>
  <si>
    <t>1:39.80</t>
  </si>
  <si>
    <t>1:30.09</t>
  </si>
  <si>
    <t>3:17.72</t>
  </si>
  <si>
    <t>1:44.51</t>
  </si>
  <si>
    <t>1:56.61</t>
  </si>
  <si>
    <t>4:44.31</t>
  </si>
  <si>
    <t>1:40.08</t>
  </si>
  <si>
    <t>500 
FREE</t>
  </si>
  <si>
    <t>1:30.34</t>
  </si>
  <si>
    <t>3:18.22</t>
  </si>
  <si>
    <t>1:44.75</t>
  </si>
  <si>
    <t>1:56.88</t>
  </si>
  <si>
    <t>4:44.96</t>
  </si>
  <si>
    <t>1:00.01</t>
  </si>
  <si>
    <t>1:40.37</t>
  </si>
  <si>
    <t>1:30.60</t>
  </si>
  <si>
    <t>3:18.72</t>
  </si>
  <si>
    <t>1:45.00</t>
  </si>
  <si>
    <t>1:57.15</t>
  </si>
  <si>
    <t>4:45.61</t>
  </si>
  <si>
    <t>1:00.16</t>
  </si>
  <si>
    <t>1:40.66</t>
  </si>
  <si>
    <t>1:30.86</t>
  </si>
  <si>
    <t>3:19.23</t>
  </si>
  <si>
    <t>1:45.24</t>
  </si>
  <si>
    <t>1:57.42</t>
  </si>
  <si>
    <t>4:46.27</t>
  </si>
  <si>
    <t>1:00.32</t>
  </si>
  <si>
    <t>1:40.95</t>
  </si>
  <si>
    <t>1:31.12</t>
  </si>
  <si>
    <t>3:19.73</t>
  </si>
  <si>
    <t>NISCA MEMBER - FREE</t>
  </si>
  <si>
    <t>1:45.49</t>
  </si>
  <si>
    <t>1:57.69</t>
  </si>
  <si>
    <t>4:46.93</t>
  </si>
  <si>
    <t>1:00.48</t>
  </si>
  <si>
    <t>1:41.24</t>
  </si>
  <si>
    <t>1:31.39</t>
  </si>
  <si>
    <t>3:20.24</t>
  </si>
  <si>
    <t>(Attach a photocopy of your membership card. Card is available for printing at www.niscaonline.org)</t>
  </si>
  <si>
    <t>1:45.74</t>
  </si>
  <si>
    <t>1:57.97</t>
  </si>
  <si>
    <t>4:47.60</t>
  </si>
  <si>
    <t>1:00.64</t>
  </si>
  <si>
    <t>1:41.54</t>
  </si>
  <si>
    <t>1:31.65</t>
  </si>
  <si>
    <t>3:20.75</t>
  </si>
  <si>
    <t>200
FREE
RELAY</t>
  </si>
  <si>
    <t>1:45.99</t>
  </si>
  <si>
    <t>1:58.24</t>
  </si>
  <si>
    <t>4:48.26</t>
  </si>
  <si>
    <t>1:00.80</t>
  </si>
  <si>
    <t>1:41.83</t>
  </si>
  <si>
    <t>1:31.92</t>
  </si>
  <si>
    <t>3:21.27</t>
  </si>
  <si>
    <t>1:46.24</t>
  </si>
  <si>
    <t>1:58.52</t>
  </si>
  <si>
    <t>4:48.93</t>
  </si>
  <si>
    <t>1:00.96</t>
  </si>
  <si>
    <t>1:42.13</t>
  </si>
  <si>
    <t>1:32.18</t>
  </si>
  <si>
    <t>3:21.79</t>
  </si>
  <si>
    <t>1:46.50</t>
  </si>
  <si>
    <t>1:58.80</t>
  </si>
  <si>
    <t>4:49.61</t>
  </si>
  <si>
    <t>1:01.12</t>
  </si>
  <si>
    <t>1:42.43</t>
  </si>
  <si>
    <t>1:32.45</t>
  </si>
  <si>
    <t>3:22.31</t>
  </si>
  <si>
    <t>1:46.75</t>
  </si>
  <si>
    <t>1:59.08</t>
  </si>
  <si>
    <t>4:50.28</t>
  </si>
  <si>
    <t>1:01.28</t>
  </si>
  <si>
    <t>1:42.73</t>
  </si>
  <si>
    <t>1:32.72</t>
  </si>
  <si>
    <t>3:22.83</t>
  </si>
  <si>
    <t>1:47.01</t>
  </si>
  <si>
    <t>1:59.36</t>
  </si>
  <si>
    <t>NON-MEMBER - $10.00</t>
  </si>
  <si>
    <t>4:50.96</t>
  </si>
  <si>
    <t>1:01.44</t>
  </si>
  <si>
    <t>1:33.00</t>
  </si>
  <si>
    <t>3:23.35</t>
  </si>
  <si>
    <t>1:47.26</t>
  </si>
  <si>
    <t>1:59.64</t>
  </si>
  <si>
    <t>4:51.65</t>
  </si>
  <si>
    <t>1:01.61</t>
  </si>
  <si>
    <t>1:43.34</t>
  </si>
  <si>
    <t>1:33.27</t>
  </si>
  <si>
    <t>3:23.88</t>
  </si>
  <si>
    <t>1:47.52</t>
  </si>
  <si>
    <t>1:59.93</t>
  </si>
  <si>
    <t>4:52.33</t>
  </si>
  <si>
    <t>1:01.77</t>
  </si>
  <si>
    <t>1:43.64</t>
  </si>
  <si>
    <t>1:33.55</t>
  </si>
  <si>
    <t>3:24.41</t>
  </si>
  <si>
    <t>1:47.78</t>
  </si>
  <si>
    <t>2:00.21</t>
  </si>
  <si>
    <t>4:53.02</t>
  </si>
  <si>
    <t>1:01.94</t>
  </si>
  <si>
    <t>1:43.95</t>
  </si>
  <si>
    <t>1:33.82</t>
  </si>
  <si>
    <t>3:24.95</t>
  </si>
  <si>
    <t>1:48.04</t>
  </si>
  <si>
    <t>2:00.50</t>
  </si>
  <si>
    <t>4:53.71</t>
  </si>
  <si>
    <t>1:02.10</t>
  </si>
  <si>
    <t>1:34.10</t>
  </si>
  <si>
    <t>3:25.48</t>
  </si>
  <si>
    <t>1:48.30</t>
  </si>
  <si>
    <t>2:00.79</t>
  </si>
  <si>
    <t>100 
Back</t>
  </si>
  <si>
    <t>4:54.41</t>
  </si>
  <si>
    <t>1:02.27</t>
  </si>
  <si>
    <t>1:44.57</t>
  </si>
  <si>
    <t>1:34.38</t>
  </si>
  <si>
    <t>3:26.02</t>
  </si>
  <si>
    <t>The NISCA Power Point/National Dual Meet Team Ranking Program</t>
  </si>
  <si>
    <t>1:48.56</t>
  </si>
  <si>
    <t>2:01.08</t>
  </si>
  <si>
    <t>4:55.11</t>
  </si>
  <si>
    <t>1:02.44</t>
  </si>
  <si>
    <t>1:44.89</t>
  </si>
  <si>
    <t>1:34.66</t>
  </si>
  <si>
    <t>3:26.56</t>
  </si>
  <si>
    <t>1:48.83</t>
  </si>
  <si>
    <t>2:01.37</t>
  </si>
  <si>
    <t>4:55.81</t>
  </si>
  <si>
    <t>1:02.61</t>
  </si>
  <si>
    <t>1:45.20</t>
  </si>
  <si>
    <t>3:27.11</t>
  </si>
  <si>
    <t>1:49.09</t>
  </si>
  <si>
    <t>2:01.66</t>
  </si>
  <si>
    <t>4:56.52</t>
  </si>
  <si>
    <t>1:02.78</t>
  </si>
  <si>
    <t>1:45.52</t>
  </si>
  <si>
    <t>1:35.23</t>
  </si>
  <si>
    <t>3:27.66</t>
  </si>
  <si>
    <t>1:49.36</t>
  </si>
  <si>
    <t>2:01.95</t>
  </si>
  <si>
    <t>4:57.23</t>
  </si>
  <si>
    <t>1:02.95</t>
  </si>
  <si>
    <t>1:35.52</t>
  </si>
  <si>
    <t>3:28.21</t>
  </si>
  <si>
    <t>100 
BREAST</t>
  </si>
  <si>
    <t>1:49.63</t>
  </si>
  <si>
    <t>2:02.25</t>
  </si>
  <si>
    <t>4:57.94</t>
  </si>
  <si>
    <t>1:03.12</t>
  </si>
  <si>
    <t>1:46.16</t>
  </si>
  <si>
    <t>1:35.81</t>
  </si>
  <si>
    <t>3:28.76</t>
  </si>
  <si>
    <t>1:49.90</t>
  </si>
  <si>
    <t>2:02.54</t>
  </si>
  <si>
    <t>4:58.65</t>
  </si>
  <si>
    <t>1:03.29</t>
  </si>
  <si>
    <t>1:46.48</t>
  </si>
  <si>
    <t>1:36.10</t>
  </si>
  <si>
    <t>3:29.32</t>
  </si>
  <si>
    <t>1:50.17</t>
  </si>
  <si>
    <t>2:02.84</t>
  </si>
  <si>
    <t>4:59.37</t>
  </si>
  <si>
    <t>1:03.47</t>
  </si>
  <si>
    <t>1:46.81</t>
  </si>
  <si>
    <t>3:29.88</t>
  </si>
  <si>
    <t>400
FREE
RELAY</t>
  </si>
  <si>
    <t>1:50.44</t>
  </si>
  <si>
    <t>2:03.14</t>
  </si>
  <si>
    <t>5:00.10</t>
  </si>
  <si>
    <t>1:03.64</t>
  </si>
  <si>
    <t>1:47.13</t>
  </si>
  <si>
    <t>1:36.69</t>
  </si>
  <si>
    <t>3:30.44</t>
  </si>
  <si>
    <t>1:50.71</t>
  </si>
  <si>
    <t>2:03.44</t>
  </si>
  <si>
    <t>5:00.82</t>
  </si>
  <si>
    <t>1:03.82</t>
  </si>
  <si>
    <t>1:47.46</t>
  </si>
  <si>
    <t>1:36.98</t>
  </si>
  <si>
    <t>3:31.00</t>
  </si>
  <si>
    <t>1:50.99</t>
  </si>
  <si>
    <t>2:03.74</t>
  </si>
  <si>
    <t>5:01.55</t>
  </si>
  <si>
    <t>1:04.00</t>
  </si>
  <si>
    <t>1:47.79</t>
  </si>
  <si>
    <t>1:37.28</t>
  </si>
  <si>
    <t>3:31.57</t>
  </si>
  <si>
    <t>1:51.26</t>
  </si>
  <si>
    <t>2:04.05</t>
  </si>
  <si>
    <t>5:02.29</t>
  </si>
  <si>
    <t>1:04.17</t>
  </si>
  <si>
    <t>1:48.13</t>
  </si>
  <si>
    <t>1:37.58</t>
  </si>
  <si>
    <t>3:32.14</t>
  </si>
  <si>
    <t>1:51.54</t>
  </si>
  <si>
    <t>2:04.35</t>
  </si>
  <si>
    <t>5:03.02</t>
  </si>
  <si>
    <t>1:04.35</t>
  </si>
  <si>
    <t>1:48.46</t>
  </si>
  <si>
    <t>1:37.88</t>
  </si>
  <si>
    <t>3:32.72</t>
  </si>
  <si>
    <t>1:51.82</t>
  </si>
  <si>
    <t>2:04.66</t>
  </si>
  <si>
    <t>5:03.76</t>
  </si>
  <si>
    <t>1:04.53</t>
  </si>
  <si>
    <t>1:48.80</t>
  </si>
  <si>
    <t>1:38.18</t>
  </si>
  <si>
    <t>3:33.29</t>
  </si>
  <si>
    <t>(800) 835-2611        (616) 247-1033
3286 Kentland Ct. S.E., Grand Rapids, MI 49458</t>
  </si>
  <si>
    <t>1:52.10</t>
  </si>
  <si>
    <t>2:04.97</t>
  </si>
  <si>
    <t>5:04.51</t>
  </si>
  <si>
    <t>1:04.71</t>
  </si>
  <si>
    <t>1:49.14</t>
  </si>
  <si>
    <t>1:38.49</t>
  </si>
  <si>
    <t>3:33.87</t>
  </si>
  <si>
    <t>1:52.38</t>
  </si>
  <si>
    <t>2:05.28</t>
  </si>
  <si>
    <t>5:05.26</t>
  </si>
  <si>
    <t>1:04.89</t>
  </si>
  <si>
    <t>1:49.48</t>
  </si>
  <si>
    <t>1:38.80</t>
  </si>
  <si>
    <t>3:34.46</t>
  </si>
  <si>
    <t>1:52.66</t>
  </si>
  <si>
    <t>2:05.59</t>
  </si>
  <si>
    <t>5:06.01</t>
  </si>
  <si>
    <t>1:05.08</t>
  </si>
  <si>
    <t>1:49.82</t>
  </si>
  <si>
    <t>1:39.11</t>
  </si>
  <si>
    <t>3:35.05</t>
  </si>
  <si>
    <t>1:52.94</t>
  </si>
  <si>
    <t>2:05.90</t>
  </si>
  <si>
    <t>5:06.76</t>
  </si>
  <si>
    <t>1:05.26</t>
  </si>
  <si>
    <t>1:39.42</t>
  </si>
  <si>
    <t>3:35.64</t>
  </si>
  <si>
    <t>1:53.23</t>
  </si>
  <si>
    <t>2:06.21</t>
  </si>
  <si>
    <t>5:07.52</t>
  </si>
  <si>
    <t>1:05.44</t>
  </si>
  <si>
    <t>1:50.51</t>
  </si>
  <si>
    <t>1:39.73</t>
  </si>
  <si>
    <t>3:36.23</t>
  </si>
  <si>
    <t>1:53.52</t>
  </si>
  <si>
    <t>2:06.53</t>
  </si>
  <si>
    <t>5:08.28</t>
  </si>
  <si>
    <t>POWER POINT TOTAL:</t>
  </si>
  <si>
    <t>1:05.63</t>
  </si>
  <si>
    <t>1:50.86</t>
  </si>
  <si>
    <t>1:40.04</t>
  </si>
  <si>
    <t>3:36.83</t>
  </si>
  <si>
    <t>POWER POINT TOTAL</t>
  </si>
  <si>
    <t>1:53.81</t>
  </si>
  <si>
    <t>2:06.85</t>
  </si>
  <si>
    <t>5:09.05</t>
  </si>
  <si>
    <t>1:05.82</t>
  </si>
  <si>
    <t>1:51.22</t>
  </si>
  <si>
    <t>3:37.43</t>
  </si>
  <si>
    <t>1:54.09</t>
  </si>
  <si>
    <t>2:07.17</t>
  </si>
  <si>
    <t>5:09.82</t>
  </si>
  <si>
    <t>1:06.00</t>
  </si>
  <si>
    <t>1:51.57</t>
  </si>
  <si>
    <t>1:40.68</t>
  </si>
  <si>
    <t>3:38.03</t>
  </si>
  <si>
    <t>1:54.39</t>
  </si>
  <si>
    <t>2:07.49</t>
  </si>
  <si>
    <t>5:10.59</t>
  </si>
  <si>
    <t>1:06.19</t>
  </si>
  <si>
    <t>1:51.93</t>
  </si>
  <si>
    <t>1:41.00</t>
  </si>
  <si>
    <t>3:38.64</t>
  </si>
  <si>
    <t>1:54.68</t>
  </si>
  <si>
    <t>2:07.81</t>
  </si>
  <si>
    <t>5:11.37</t>
  </si>
  <si>
    <t>1:06.38</t>
  </si>
  <si>
    <t>1:52.29</t>
  </si>
  <si>
    <t>1:41.32</t>
  </si>
  <si>
    <t>3:39.24</t>
  </si>
  <si>
    <t>1:54.97</t>
  </si>
  <si>
    <t>2:08.13</t>
  </si>
  <si>
    <t>5:12.15</t>
  </si>
  <si>
    <t>1:06.57</t>
  </si>
  <si>
    <t>1:52.65</t>
  </si>
  <si>
    <t>3:39.86</t>
  </si>
  <si>
    <t>1:55.27</t>
  </si>
  <si>
    <t>2:08.46</t>
  </si>
  <si>
    <t>5:12.94</t>
  </si>
  <si>
    <t>1:00.35</t>
  </si>
  <si>
    <t>1:06.77</t>
  </si>
  <si>
    <t>1:53.01</t>
  </si>
  <si>
    <t>1:41.97</t>
  </si>
  <si>
    <t>3:40.47</t>
  </si>
  <si>
    <t>1:55.57</t>
  </si>
  <si>
    <t>2:08.78</t>
  </si>
  <si>
    <t>5:13.73</t>
  </si>
  <si>
    <t>1:00.55</t>
  </si>
  <si>
    <t>1:06.96</t>
  </si>
  <si>
    <t>1:53.37</t>
  </si>
  <si>
    <t>1:42.30</t>
  </si>
  <si>
    <t>3:41.10</t>
  </si>
  <si>
    <t>1:55.86</t>
  </si>
  <si>
    <t>2:09.11</t>
  </si>
  <si>
    <t>5:14.52</t>
  </si>
  <si>
    <t>1:00.75</t>
  </si>
  <si>
    <t>1:07.15</t>
  </si>
  <si>
    <t>1:53.74</t>
  </si>
  <si>
    <t>1:42.63</t>
  </si>
  <si>
    <t>3:41.72</t>
  </si>
  <si>
    <t>1:56.17</t>
  </si>
  <si>
    <t>2:09.44</t>
  </si>
  <si>
    <t>5:15.32</t>
  </si>
  <si>
    <t>1:00.95</t>
  </si>
  <si>
    <t>1:07.35</t>
  </si>
  <si>
    <t>1:54.11</t>
  </si>
  <si>
    <t>1:42.97</t>
  </si>
  <si>
    <t>3:42.35</t>
  </si>
  <si>
    <t>Individual</t>
  </si>
  <si>
    <t>Total</t>
  </si>
  <si>
    <t>1:56.47</t>
  </si>
  <si>
    <t>2:09.77</t>
  </si>
  <si>
    <t>5:16.12</t>
  </si>
  <si>
    <t>1:01.16</t>
  </si>
  <si>
    <t>1:07.55</t>
  </si>
  <si>
    <t>3:42.98</t>
  </si>
  <si>
    <t>1:56.77</t>
  </si>
  <si>
    <t>2:10.11</t>
  </si>
  <si>
    <t>5:16.93</t>
  </si>
  <si>
    <t>1:01.36</t>
  </si>
  <si>
    <t>1:07.74</t>
  </si>
  <si>
    <t>1:54.86</t>
  </si>
  <si>
    <t>3:43.61</t>
  </si>
  <si>
    <t>1:57.08</t>
  </si>
  <si>
    <t>2:10.44</t>
  </si>
  <si>
    <t>5:17.74</t>
  </si>
  <si>
    <t>1:01.57</t>
  </si>
  <si>
    <t>1:07.94</t>
  </si>
  <si>
    <t>1:55.24</t>
  </si>
  <si>
    <t>1:43.98</t>
  </si>
  <si>
    <t>3:44.25</t>
  </si>
  <si>
    <t>1:57.38</t>
  </si>
  <si>
    <t>2:10.78</t>
  </si>
  <si>
    <t>5:18.55</t>
  </si>
  <si>
    <t>1:08.14</t>
  </si>
  <si>
    <t>1:55.62</t>
  </si>
  <si>
    <t>1:44.32</t>
  </si>
  <si>
    <t>3:44.89</t>
  </si>
  <si>
    <t>2:11.12</t>
  </si>
  <si>
    <t>5:19.37</t>
  </si>
  <si>
    <t>1:01.98</t>
  </si>
  <si>
    <t>1:08.34</t>
  </si>
  <si>
    <t>1:56.00</t>
  </si>
  <si>
    <t>1:44.66</t>
  </si>
  <si>
    <t>3:45.54</t>
  </si>
  <si>
    <t>1:58.00</t>
  </si>
  <si>
    <t>2:11.46</t>
  </si>
  <si>
    <t>1:00.04</t>
  </si>
  <si>
    <t>5:20.19</t>
  </si>
  <si>
    <t>1:02.19</t>
  </si>
  <si>
    <t>1:08.54</t>
  </si>
  <si>
    <t>1:56.38</t>
  </si>
  <si>
    <t>1:45.01</t>
  </si>
  <si>
    <t>3:46.18</t>
  </si>
  <si>
    <t>1:58.31</t>
  </si>
  <si>
    <t>2:11.80</t>
  </si>
  <si>
    <t>1:00.22</t>
  </si>
  <si>
    <t>5:21.02</t>
  </si>
  <si>
    <t>1:02.40</t>
  </si>
  <si>
    <t>1:08.75</t>
  </si>
  <si>
    <t>1:45.36</t>
  </si>
  <si>
    <t>3:46.84</t>
  </si>
  <si>
    <t>1:58.62</t>
  </si>
  <si>
    <t>2:12.14</t>
  </si>
  <si>
    <t>1:00.39</t>
  </si>
  <si>
    <t>5:21.85</t>
  </si>
  <si>
    <t>1:02.62</t>
  </si>
  <si>
    <t>1:08.95</t>
  </si>
  <si>
    <t>1:57.16</t>
  </si>
  <si>
    <t>1:45.71</t>
  </si>
  <si>
    <t>3:47.49</t>
  </si>
  <si>
    <t>1:58.94</t>
  </si>
  <si>
    <t>2:12.49</t>
  </si>
  <si>
    <t>1:00.58</t>
  </si>
  <si>
    <t>5:22.68</t>
  </si>
  <si>
    <t>1:02.83</t>
  </si>
  <si>
    <t>1:09.16</t>
  </si>
  <si>
    <t>1:57.55</t>
  </si>
  <si>
    <t>3:48.15</t>
  </si>
  <si>
    <t>1:59.26</t>
  </si>
  <si>
    <t>2:12.84</t>
  </si>
  <si>
    <t>1:00.76</t>
  </si>
  <si>
    <t>5:23.52</t>
  </si>
  <si>
    <t>1:03.04</t>
  </si>
  <si>
    <t>1:09.37</t>
  </si>
  <si>
    <t>1:57.95</t>
  </si>
  <si>
    <t>1:46.42</t>
  </si>
  <si>
    <t>3:48.82</t>
  </si>
  <si>
    <t>1:59.57</t>
  </si>
  <si>
    <t>2:13.19</t>
  </si>
  <si>
    <t>1:00.94</t>
  </si>
  <si>
    <t>5:24.37</t>
  </si>
  <si>
    <t>1:03.26</t>
  </si>
  <si>
    <t>1:09.57</t>
  </si>
  <si>
    <t>1:58.35</t>
  </si>
  <si>
    <t>1:46.78</t>
  </si>
  <si>
    <t>3:49.48</t>
  </si>
  <si>
    <t>1:59.89</t>
  </si>
  <si>
    <t>2:13.54</t>
  </si>
  <si>
    <t>1:01.13</t>
  </si>
  <si>
    <t>5:25.22</t>
  </si>
  <si>
    <t>1:03.48</t>
  </si>
  <si>
    <t>1:09.78</t>
  </si>
  <si>
    <t>1:58.75</t>
  </si>
  <si>
    <t>1:47.14</t>
  </si>
  <si>
    <t>3:50.16</t>
  </si>
  <si>
    <t>2:13.89</t>
  </si>
  <si>
    <t>1:01.31</t>
  </si>
  <si>
    <t>5:26.07</t>
  </si>
  <si>
    <t>1:03.70</t>
  </si>
  <si>
    <t>1:09.99</t>
  </si>
  <si>
    <t>1:59.15</t>
  </si>
  <si>
    <t>1:47.50</t>
  </si>
  <si>
    <t>3:50.83</t>
  </si>
  <si>
    <t>2:00.54</t>
  </si>
  <si>
    <t>2:14.25</t>
  </si>
  <si>
    <t>1:01.50</t>
  </si>
  <si>
    <t>5:26.93</t>
  </si>
  <si>
    <t>1:03.92</t>
  </si>
  <si>
    <t>1:10.21</t>
  </si>
  <si>
    <t>1:59.56</t>
  </si>
  <si>
    <t>1:47.87</t>
  </si>
  <si>
    <t>3:51.51</t>
  </si>
  <si>
    <t>2:00.86</t>
  </si>
  <si>
    <t>2:14.60</t>
  </si>
  <si>
    <t>1:01.68</t>
  </si>
  <si>
    <t>5:27.79</t>
  </si>
  <si>
    <t>1:04.14</t>
  </si>
  <si>
    <t>1:10.42</t>
  </si>
  <si>
    <t>1:59.97</t>
  </si>
  <si>
    <t>1:48.23</t>
  </si>
  <si>
    <t>3:52.20</t>
  </si>
  <si>
    <t>2:01.19</t>
  </si>
  <si>
    <t>2:14.96</t>
  </si>
  <si>
    <t>1:01.87</t>
  </si>
  <si>
    <t>5:28.65</t>
  </si>
  <si>
    <t>1:04.37</t>
  </si>
  <si>
    <t>1:10.63</t>
  </si>
  <si>
    <t>2:00.38</t>
  </si>
  <si>
    <t>1:48.60</t>
  </si>
  <si>
    <t>3:52.88</t>
  </si>
  <si>
    <t>2:01.52</t>
  </si>
  <si>
    <t>2:15.32</t>
  </si>
  <si>
    <t>1:02.06</t>
  </si>
  <si>
    <t>5:29.53</t>
  </si>
  <si>
    <t>1:04.59</t>
  </si>
  <si>
    <t>1:10.85</t>
  </si>
  <si>
    <t>1:48.98</t>
  </si>
  <si>
    <t>3:53.57</t>
  </si>
  <si>
    <t>2:01.85</t>
  </si>
  <si>
    <t>2:15.68</t>
  </si>
  <si>
    <t>1:02.25</t>
  </si>
  <si>
    <t>5:30.40</t>
  </si>
  <si>
    <t>1:04.82</t>
  </si>
  <si>
    <t>1:11.07</t>
  </si>
  <si>
    <t>2:01.21</t>
  </si>
  <si>
    <t>1:49.35</t>
  </si>
  <si>
    <t>3:54.27</t>
  </si>
  <si>
    <t>2:02.18</t>
  </si>
  <si>
    <t>2:16.05</t>
  </si>
  <si>
    <t>1:02.45</t>
  </si>
  <si>
    <t>5:31.28</t>
  </si>
  <si>
    <t>1:05.05</t>
  </si>
  <si>
    <t>1:11.28</t>
  </si>
  <si>
    <t>2:01.63</t>
  </si>
  <si>
    <t>1:49.73</t>
  </si>
  <si>
    <t>3:54.97</t>
  </si>
  <si>
    <t>2:02.51</t>
  </si>
  <si>
    <t>2:16.41</t>
  </si>
  <si>
    <t>1:02.64</t>
  </si>
  <si>
    <t>5:32.17</t>
  </si>
  <si>
    <t>1:05.28</t>
  </si>
  <si>
    <t>1:11.50</t>
  </si>
  <si>
    <t>2:02.05</t>
  </si>
  <si>
    <t>1:50.11</t>
  </si>
  <si>
    <t>3:55.67</t>
  </si>
  <si>
    <t>2:02.85</t>
  </si>
  <si>
    <t>2:16.78</t>
  </si>
  <si>
    <t>5:33.06</t>
  </si>
  <si>
    <t>1:05.51</t>
  </si>
  <si>
    <t>1:11.73</t>
  </si>
  <si>
    <t>2:02.48</t>
  </si>
  <si>
    <t>1:50.49</t>
  </si>
  <si>
    <t>3:56.38</t>
  </si>
  <si>
    <t>2:03.18</t>
  </si>
  <si>
    <t>2:17.15</t>
  </si>
  <si>
    <t>1:03.03</t>
  </si>
  <si>
    <t>5:33.95</t>
  </si>
  <si>
    <t>1:05.75</t>
  </si>
  <si>
    <t>1:11.95</t>
  </si>
  <si>
    <t>2:02.90</t>
  </si>
  <si>
    <t>1:50.88</t>
  </si>
  <si>
    <t>3:57.09</t>
  </si>
  <si>
    <t>2:03.52</t>
  </si>
  <si>
    <t>2:17.52</t>
  </si>
  <si>
    <t>1:03.23</t>
  </si>
  <si>
    <t>5:34.85</t>
  </si>
  <si>
    <t>1:05.98</t>
  </si>
  <si>
    <t>1:12.17</t>
  </si>
  <si>
    <t>2:03.34</t>
  </si>
  <si>
    <t>1:51.27</t>
  </si>
  <si>
    <t>3:57.81</t>
  </si>
  <si>
    <t>2:03.86</t>
  </si>
  <si>
    <t>2:17.90</t>
  </si>
  <si>
    <t>1:03.42</t>
  </si>
  <si>
    <t>5:35.75</t>
  </si>
  <si>
    <t>1:06.22</t>
  </si>
  <si>
    <t>1:12.40</t>
  </si>
  <si>
    <t>2:03.77</t>
  </si>
  <si>
    <t>1:51.66</t>
  </si>
  <si>
    <t>3:58.53</t>
  </si>
  <si>
    <t>2:04.21</t>
  </si>
  <si>
    <t>2:18.27</t>
  </si>
  <si>
    <t>1:03.62</t>
  </si>
  <si>
    <t>5:36.66</t>
  </si>
  <si>
    <t>1:06.46</t>
  </si>
  <si>
    <t>1:12.62</t>
  </si>
  <si>
    <t>1:52.05</t>
  </si>
  <si>
    <t>3:59.26</t>
  </si>
  <si>
    <t>2:04.55</t>
  </si>
  <si>
    <t>2:18.65</t>
  </si>
  <si>
    <t>5:37.58</t>
  </si>
  <si>
    <t>1:06.70</t>
  </si>
  <si>
    <t>1:12.85</t>
  </si>
  <si>
    <t>2:04.65</t>
  </si>
  <si>
    <t>3:59.99</t>
  </si>
  <si>
    <t>2:04.90</t>
  </si>
  <si>
    <t>2:19.03</t>
  </si>
  <si>
    <t>1:04.03</t>
  </si>
  <si>
    <t>5:38.49</t>
  </si>
  <si>
    <t>1:06.94</t>
  </si>
  <si>
    <t>1:13.08</t>
  </si>
  <si>
    <t>2:05.09</t>
  </si>
  <si>
    <t>1:52.85</t>
  </si>
  <si>
    <t>4:00.72</t>
  </si>
  <si>
    <t>2:05.25</t>
  </si>
  <si>
    <t>2:19.42</t>
  </si>
  <si>
    <t>1:04.23</t>
  </si>
  <si>
    <t>5:39.42</t>
  </si>
  <si>
    <t>1:07.19</t>
  </si>
  <si>
    <t>1:13.31</t>
  </si>
  <si>
    <t>2:05.54</t>
  </si>
  <si>
    <t>1:53.25</t>
  </si>
  <si>
    <t>4:01.46</t>
  </si>
  <si>
    <t>2:05.60</t>
  </si>
  <si>
    <t>2:19.80</t>
  </si>
  <si>
    <t>1:04.43</t>
  </si>
  <si>
    <t>5:40.35</t>
  </si>
  <si>
    <t>1:07.43</t>
  </si>
  <si>
    <t>1:13.54</t>
  </si>
  <si>
    <t>2:05.99</t>
  </si>
  <si>
    <t>1:53.66</t>
  </si>
  <si>
    <t>4:02.20</t>
  </si>
  <si>
    <t>2:05.95</t>
  </si>
  <si>
    <t>2:20.19</t>
  </si>
  <si>
    <t>1:04.64</t>
  </si>
  <si>
    <t>5:41.28</t>
  </si>
  <si>
    <t>1:07.68</t>
  </si>
  <si>
    <t>1:13.78</t>
  </si>
  <si>
    <t>2:06.44</t>
  </si>
  <si>
    <t>1:54.06</t>
  </si>
  <si>
    <t>4:02.95</t>
  </si>
  <si>
    <t>2:06.30</t>
  </si>
  <si>
    <t>2:20.57</t>
  </si>
  <si>
    <t>1:04.85</t>
  </si>
  <si>
    <t>5:42.22</t>
  </si>
  <si>
    <t>1:07.93</t>
  </si>
  <si>
    <t>1:14.01</t>
  </si>
  <si>
    <t>2:06.90</t>
  </si>
  <si>
    <t>1:54.47</t>
  </si>
  <si>
    <t>4:03.70</t>
  </si>
  <si>
    <t>2:06.66</t>
  </si>
  <si>
    <t>2:20.97</t>
  </si>
  <si>
    <t>5:43.16</t>
  </si>
  <si>
    <t>1:08.18</t>
  </si>
  <si>
    <t>1:14.25</t>
  </si>
  <si>
    <t>2:07.36</t>
  </si>
  <si>
    <t>1:54.89</t>
  </si>
  <si>
    <t>4:04.46</t>
  </si>
  <si>
    <t>2:07.02</t>
  </si>
  <si>
    <t>2:21.36</t>
  </si>
  <si>
    <t>5:44.11</t>
  </si>
  <si>
    <t>1:08.44</t>
  </si>
  <si>
    <t>1:14.49</t>
  </si>
  <si>
    <t>2:07.82</t>
  </si>
  <si>
    <t>1:55.31</t>
  </si>
  <si>
    <t>4:05.22</t>
  </si>
  <si>
    <t>2:07.38</t>
  </si>
  <si>
    <t>2:21.75</t>
  </si>
  <si>
    <t>1:05.47</t>
  </si>
  <si>
    <t>5:45.07</t>
  </si>
  <si>
    <t>1:08.69</t>
  </si>
  <si>
    <t>1:14.73</t>
  </si>
  <si>
    <t>2:08.29</t>
  </si>
  <si>
    <t>1:55.72</t>
  </si>
  <si>
    <t>4:05.99</t>
  </si>
  <si>
    <t>2:07.74</t>
  </si>
  <si>
    <t>2:22.15</t>
  </si>
  <si>
    <t>1:05.69</t>
  </si>
  <si>
    <t>5:46.03</t>
  </si>
  <si>
    <t>1:14.97</t>
  </si>
  <si>
    <t>2:08.76</t>
  </si>
  <si>
    <t>1:56.15</t>
  </si>
  <si>
    <t>4:06.76</t>
  </si>
  <si>
    <t>2:08.11</t>
  </si>
  <si>
    <t>2:22.55</t>
  </si>
  <si>
    <t>1:05.90</t>
  </si>
  <si>
    <t>5:46.99</t>
  </si>
  <si>
    <t>1:09.21</t>
  </si>
  <si>
    <t>1:15.21</t>
  </si>
  <si>
    <t>2:09.23</t>
  </si>
  <si>
    <t>1:56.57</t>
  </si>
  <si>
    <t>4:07.54</t>
  </si>
  <si>
    <t>2:08.47</t>
  </si>
  <si>
    <t>2:22.95</t>
  </si>
  <si>
    <t>1:06.11</t>
  </si>
  <si>
    <t>5:47.96</t>
  </si>
  <si>
    <t>1:09.47</t>
  </si>
  <si>
    <t>1:15.46</t>
  </si>
  <si>
    <t>2:09.71</t>
  </si>
  <si>
    <t>1:57.00</t>
  </si>
  <si>
    <t>4:08.32</t>
  </si>
  <si>
    <t>2:08.84</t>
  </si>
  <si>
    <t>2:23.36</t>
  </si>
  <si>
    <t>1:06.33</t>
  </si>
  <si>
    <t>5:48.94</t>
  </si>
  <si>
    <t>1:09.73</t>
  </si>
  <si>
    <t>1:15.70</t>
  </si>
  <si>
    <t>2:10.19</t>
  </si>
  <si>
    <t>1:57.44</t>
  </si>
  <si>
    <t>4:09.11</t>
  </si>
  <si>
    <t>2:09.21</t>
  </si>
  <si>
    <t>2:23.76</t>
  </si>
  <si>
    <t>1:06.55</t>
  </si>
  <si>
    <t>5:49.92</t>
  </si>
  <si>
    <t>1:15.95</t>
  </si>
  <si>
    <t>2:10.67</t>
  </si>
  <si>
    <t>1:57.87</t>
  </si>
  <si>
    <t>4:09.90</t>
  </si>
  <si>
    <t>2:09.58</t>
  </si>
  <si>
    <t>2:24.17</t>
  </si>
  <si>
    <t>5:50.91</t>
  </si>
  <si>
    <t>1:10.26</t>
  </si>
  <si>
    <t>1:16.20</t>
  </si>
  <si>
    <t>2:11.16</t>
  </si>
  <si>
    <t>4:10.69</t>
  </si>
  <si>
    <t>2:09.96</t>
  </si>
  <si>
    <t>2:24.58</t>
  </si>
  <si>
    <t>1:06.99</t>
  </si>
  <si>
    <t>1:00.15</t>
  </si>
  <si>
    <t>5:51.90</t>
  </si>
  <si>
    <t>1:10.53</t>
  </si>
  <si>
    <t>1:16.45</t>
  </si>
  <si>
    <t>2:11.65</t>
  </si>
  <si>
    <t>2:10.34</t>
  </si>
  <si>
    <t>2:24.99</t>
  </si>
  <si>
    <t>1:07.21</t>
  </si>
  <si>
    <t>1:00.33</t>
  </si>
  <si>
    <t>5:52.90</t>
  </si>
  <si>
    <t>1:10.80</t>
  </si>
  <si>
    <t>1:16.70</t>
  </si>
  <si>
    <t>1:59.20</t>
  </si>
  <si>
    <t>4:12.30</t>
  </si>
  <si>
    <t>2:10.72</t>
  </si>
  <si>
    <t>2:25.41</t>
  </si>
  <si>
    <t>1:00.52</t>
  </si>
  <si>
    <t>5:53.90</t>
  </si>
  <si>
    <t>1:16.96</t>
  </si>
  <si>
    <t>2:12.64</t>
  </si>
  <si>
    <t>4:13.11</t>
  </si>
  <si>
    <t>2:11.10</t>
  </si>
  <si>
    <t>2:25.83</t>
  </si>
  <si>
    <t>1:07.66</t>
  </si>
  <si>
    <t>1:00.71</t>
  </si>
  <si>
    <t>5:54.91</t>
  </si>
  <si>
    <t>1:11.35</t>
  </si>
  <si>
    <t>1:17.21</t>
  </si>
  <si>
    <t>2:13.14</t>
  </si>
  <si>
    <t>2:00.10</t>
  </si>
  <si>
    <t>4:13.93</t>
  </si>
  <si>
    <t>2:11.48</t>
  </si>
  <si>
    <t>2:26.25</t>
  </si>
  <si>
    <t>1:07.89</t>
  </si>
  <si>
    <t>1:00.90</t>
  </si>
  <si>
    <t>5:55.93</t>
  </si>
  <si>
    <t>1:11.63</t>
  </si>
  <si>
    <t>1:17.47</t>
  </si>
  <si>
    <t>2:13.65</t>
  </si>
  <si>
    <t>2:00.55</t>
  </si>
  <si>
    <t>4:14.75</t>
  </si>
  <si>
    <t>2:11.87</t>
  </si>
  <si>
    <t>2:26.67</t>
  </si>
  <si>
    <t>1:08.11</t>
  </si>
  <si>
    <t>1:01.08</t>
  </si>
  <si>
    <t>5:56.95</t>
  </si>
  <si>
    <t>1:11.90</t>
  </si>
  <si>
    <t>1:17.73</t>
  </si>
  <si>
    <t>2:14.16</t>
  </si>
  <si>
    <t>2:01.01</t>
  </si>
  <si>
    <t>4:15.58</t>
  </si>
  <si>
    <t>2:12.25</t>
  </si>
  <si>
    <t>2:27.10</t>
  </si>
  <si>
    <t>1:01.27</t>
  </si>
  <si>
    <t>5:57.98</t>
  </si>
  <si>
    <t>1:12.19</t>
  </si>
  <si>
    <t>1:17.99</t>
  </si>
  <si>
    <t>2:14.67</t>
  </si>
  <si>
    <t>2:01.47</t>
  </si>
  <si>
    <t>4:16.41</t>
  </si>
  <si>
    <t>2:27.52</t>
  </si>
  <si>
    <t>1:08.57</t>
  </si>
  <si>
    <t>1:01.47</t>
  </si>
  <si>
    <t>5:59.01</t>
  </si>
  <si>
    <t>1:12.47</t>
  </si>
  <si>
    <t>1:18.25</t>
  </si>
  <si>
    <t>2:15.19</t>
  </si>
  <si>
    <t>2:01.94</t>
  </si>
  <si>
    <t>4:17.25</t>
  </si>
  <si>
    <t>2:13.04</t>
  </si>
  <si>
    <t>2:27.95</t>
  </si>
  <si>
    <t>1:08.81</t>
  </si>
  <si>
    <t>1:01.66</t>
  </si>
  <si>
    <t>6:00.05</t>
  </si>
  <si>
    <t>1:12.76</t>
  </si>
  <si>
    <t>1:18.52</t>
  </si>
  <si>
    <t>2:15.71</t>
  </si>
  <si>
    <t>2:02.41</t>
  </si>
  <si>
    <t>4:18.09</t>
  </si>
  <si>
    <t>2:13.43</t>
  </si>
  <si>
    <t>2:28.39</t>
  </si>
  <si>
    <t>1:09.04</t>
  </si>
  <si>
    <t>1:01.85</t>
  </si>
  <si>
    <t>6:01.09</t>
  </si>
  <si>
    <t>1:13.04</t>
  </si>
  <si>
    <t>1:18.78</t>
  </si>
  <si>
    <t>2:16.23</t>
  </si>
  <si>
    <t>2:02.88</t>
  </si>
  <si>
    <t>4:18.94</t>
  </si>
  <si>
    <t>2:13.83</t>
  </si>
  <si>
    <t>2:28.82</t>
  </si>
  <si>
    <t>1:09.28</t>
  </si>
  <si>
    <t>1:02.05</t>
  </si>
  <si>
    <t>6:02.14</t>
  </si>
  <si>
    <t>1:13.33</t>
  </si>
  <si>
    <t>2:16.76</t>
  </si>
  <si>
    <t>2:03.36</t>
  </si>
  <si>
    <t>4:19.79</t>
  </si>
  <si>
    <t>2:14.23</t>
  </si>
  <si>
    <t>2:29.26</t>
  </si>
  <si>
    <t>1:09.51</t>
  </si>
  <si>
    <t>6:03.20</t>
  </si>
  <si>
    <t>1:13.63</t>
  </si>
  <si>
    <t>1:19.32</t>
  </si>
  <si>
    <t>2:17.29</t>
  </si>
  <si>
    <t>2:03.84</t>
  </si>
  <si>
    <t>4:20.65</t>
  </si>
  <si>
    <t>2:14.63</t>
  </si>
  <si>
    <t>2:29.70</t>
  </si>
  <si>
    <t>1:09.75</t>
  </si>
  <si>
    <t>6:04.26</t>
  </si>
  <si>
    <t>1:13.92</t>
  </si>
  <si>
    <t>1:19.59</t>
  </si>
  <si>
    <t>2:17.83</t>
  </si>
  <si>
    <t>2:04.32</t>
  </si>
  <si>
    <t>4:21.52</t>
  </si>
  <si>
    <t>2:15.04</t>
  </si>
  <si>
    <t>2:30.14</t>
  </si>
  <si>
    <t>6:05.33</t>
  </si>
  <si>
    <t>1:14.22</t>
  </si>
  <si>
    <t>1:19.86</t>
  </si>
  <si>
    <t>2:18.37</t>
  </si>
  <si>
    <t>2:04.81</t>
  </si>
  <si>
    <t>4:22.39</t>
  </si>
  <si>
    <t>2:15.44</t>
  </si>
  <si>
    <t>2:30.59</t>
  </si>
  <si>
    <t>1:10.24</t>
  </si>
  <si>
    <t>1:02.84</t>
  </si>
  <si>
    <t>6:06.41</t>
  </si>
  <si>
    <t>1:14.52</t>
  </si>
  <si>
    <t>1:20.14</t>
  </si>
  <si>
    <t>2:18.92</t>
  </si>
  <si>
    <t>2:05.30</t>
  </si>
  <si>
    <t>4:23.27</t>
  </si>
  <si>
    <t>2:15.85</t>
  </si>
  <si>
    <t>2:31.03</t>
  </si>
  <si>
    <t>1:10.48</t>
  </si>
  <si>
    <t>6:07.49</t>
  </si>
  <si>
    <t>1:14.82</t>
  </si>
  <si>
    <t>1:20.42</t>
  </si>
  <si>
    <t>2:19.47</t>
  </si>
  <si>
    <t>2:05.80</t>
  </si>
  <si>
    <t>4:24.15</t>
  </si>
  <si>
    <t>2:16.26</t>
  </si>
  <si>
    <t>2:31.49</t>
  </si>
  <si>
    <t>1:10.73</t>
  </si>
  <si>
    <t>1:03.25</t>
  </si>
  <si>
    <t>6:08.58</t>
  </si>
  <si>
    <t>1:15.12</t>
  </si>
  <si>
    <t>1:20.70</t>
  </si>
  <si>
    <t>2:20.02</t>
  </si>
  <si>
    <t>2:06.29</t>
  </si>
  <si>
    <t>4:25.04</t>
  </si>
  <si>
    <t>2:16.68</t>
  </si>
  <si>
    <t>2:31.94</t>
  </si>
  <si>
    <t>1:10.97</t>
  </si>
  <si>
    <t>1:03.45</t>
  </si>
  <si>
    <t>6:09.67</t>
  </si>
  <si>
    <t>1:15.43</t>
  </si>
  <si>
    <t>1:20.98</t>
  </si>
  <si>
    <t>2:20.58</t>
  </si>
  <si>
    <t>2:06.80</t>
  </si>
  <si>
    <t>4:25.93</t>
  </si>
  <si>
    <t>2:17.09</t>
  </si>
  <si>
    <t>2:32.39</t>
  </si>
  <si>
    <t>1:11.22</t>
  </si>
  <si>
    <t>1:03.66</t>
  </si>
  <si>
    <t>6:10.78</t>
  </si>
  <si>
    <t>1:15.74</t>
  </si>
  <si>
    <t>1:21.26</t>
  </si>
  <si>
    <t>2:21.14</t>
  </si>
  <si>
    <t>2:07.31</t>
  </si>
  <si>
    <t>4:26.84</t>
  </si>
  <si>
    <t>2:17.51</t>
  </si>
  <si>
    <t>2:32.85</t>
  </si>
  <si>
    <t>1:11.47</t>
  </si>
  <si>
    <t>1:03.86</t>
  </si>
  <si>
    <t>6:11.88</t>
  </si>
  <si>
    <t>1:16.05</t>
  </si>
  <si>
    <t>1:21.54</t>
  </si>
  <si>
    <t>2:21.71</t>
  </si>
  <si>
    <t>4:27.74</t>
  </si>
  <si>
    <t>2:17.94</t>
  </si>
  <si>
    <t>2:33.31</t>
  </si>
  <si>
    <t>1:04.07</t>
  </si>
  <si>
    <t>6:13.00</t>
  </si>
  <si>
    <t>1:21.83</t>
  </si>
  <si>
    <t>2:22.28</t>
  </si>
  <si>
    <t>2:08.33</t>
  </si>
  <si>
    <t>4:28.66</t>
  </si>
  <si>
    <t>2:18.36</t>
  </si>
  <si>
    <t>2:33.78</t>
  </si>
  <si>
    <t>1:11.98</t>
  </si>
  <si>
    <t>1:04.28</t>
  </si>
  <si>
    <t>6:14.12</t>
  </si>
  <si>
    <t>1:16.68</t>
  </si>
  <si>
    <t>1:22.12</t>
  </si>
  <si>
    <t>2:22.86</t>
  </si>
  <si>
    <t>2:08.85</t>
  </si>
  <si>
    <t>4:29.58</t>
  </si>
  <si>
    <t>2:18.79</t>
  </si>
  <si>
    <t>2:34.25</t>
  </si>
  <si>
    <t>1:12.24</t>
  </si>
  <si>
    <t>1:04.49</t>
  </si>
  <si>
    <t>6:15.25</t>
  </si>
  <si>
    <t>1:17.00</t>
  </si>
  <si>
    <t>1:22.41</t>
  </si>
  <si>
    <t>2:23.44</t>
  </si>
  <si>
    <t>2:09.38</t>
  </si>
  <si>
    <t>4:30.50</t>
  </si>
  <si>
    <t>2:19.22</t>
  </si>
  <si>
    <t>2:34.72</t>
  </si>
  <si>
    <t>1:12.49</t>
  </si>
  <si>
    <t>1:04.70</t>
  </si>
  <si>
    <t>6:16.38</t>
  </si>
  <si>
    <t>1:17.32</t>
  </si>
  <si>
    <t>1:22.70</t>
  </si>
  <si>
    <t>2:24.03</t>
  </si>
  <si>
    <t>2:09.90</t>
  </si>
  <si>
    <t>4:31.43</t>
  </si>
  <si>
    <t>2:19.65</t>
  </si>
  <si>
    <t>2:35.19</t>
  </si>
  <si>
    <t>1:12.75</t>
  </si>
  <si>
    <t>1:04.92</t>
  </si>
  <si>
    <t>6:17.53</t>
  </si>
  <si>
    <t>1:17.65</t>
  </si>
  <si>
    <t>1:23.00</t>
  </si>
  <si>
    <t>2:24.62</t>
  </si>
  <si>
    <t>4:32.37</t>
  </si>
  <si>
    <t>2:20.08</t>
  </si>
  <si>
    <t>2:35.66</t>
  </si>
  <si>
    <t>1:13.02</t>
  </si>
  <si>
    <t>1:05.13</t>
  </si>
  <si>
    <t>6:18.67</t>
  </si>
  <si>
    <t>1:17.98</t>
  </si>
  <si>
    <t>1:23.29</t>
  </si>
  <si>
    <t>2:25.21</t>
  </si>
  <si>
    <t>2:10.97</t>
  </si>
  <si>
    <t>4:33.32</t>
  </si>
  <si>
    <t>2:20.52</t>
  </si>
  <si>
    <t>2:36.14</t>
  </si>
  <si>
    <t>1:13.28</t>
  </si>
  <si>
    <t>1:05.35</t>
  </si>
  <si>
    <t>6:19.83</t>
  </si>
  <si>
    <t>1:18.31</t>
  </si>
  <si>
    <t>1:23.59</t>
  </si>
  <si>
    <t>2:25.81</t>
  </si>
  <si>
    <t>2:11.51</t>
  </si>
  <si>
    <t>4:34.27</t>
  </si>
  <si>
    <t>2:20.96</t>
  </si>
  <si>
    <t>2:36.62</t>
  </si>
  <si>
    <t>1:05.57</t>
  </si>
  <si>
    <t>6:20.99</t>
  </si>
  <si>
    <t>1:18.64</t>
  </si>
  <si>
    <t>1:23.90</t>
  </si>
  <si>
    <t>2:26.42</t>
  </si>
  <si>
    <t>2:12.06</t>
  </si>
  <si>
    <t>4:35.23</t>
  </si>
  <si>
    <t>2:21.41</t>
  </si>
  <si>
    <t>2:37.11</t>
  </si>
  <si>
    <t>1:13.81</t>
  </si>
  <si>
    <t>1:05.78</t>
  </si>
  <si>
    <t>6:22.16</t>
  </si>
  <si>
    <t>1:18.98</t>
  </si>
  <si>
    <t>1:24.20</t>
  </si>
  <si>
    <t>2:27.03</t>
  </si>
  <si>
    <t>2:12.61</t>
  </si>
  <si>
    <t>4:36.19</t>
  </si>
  <si>
    <t>2:21.85</t>
  </si>
  <si>
    <t>2:37.59</t>
  </si>
  <si>
    <t>1:14.08</t>
  </si>
  <si>
    <t>1:06.01</t>
  </si>
  <si>
    <t>6:23.34</t>
  </si>
  <si>
    <t>1:19.31</t>
  </si>
  <si>
    <t>1:24.50</t>
  </si>
  <si>
    <t>2:27.64</t>
  </si>
  <si>
    <t>2:13.16</t>
  </si>
  <si>
    <t>4:37.16</t>
  </si>
  <si>
    <t>2:22.30</t>
  </si>
  <si>
    <t>2:38.08</t>
  </si>
  <si>
    <t>1:14.35</t>
  </si>
  <si>
    <t>1:06.23</t>
  </si>
  <si>
    <t>6:24.52</t>
  </si>
  <si>
    <t>1:19.66</t>
  </si>
  <si>
    <t>1:24.81</t>
  </si>
  <si>
    <t>2:28.26</t>
  </si>
  <si>
    <t>2:13.72</t>
  </si>
  <si>
    <t>4:38.14</t>
  </si>
  <si>
    <t>2:22.75</t>
  </si>
  <si>
    <t>2:38.58</t>
  </si>
  <si>
    <t>1:14.62</t>
  </si>
  <si>
    <t>1:06.45</t>
  </si>
  <si>
    <t>6:25.72</t>
  </si>
  <si>
    <t>1:20.00</t>
  </si>
  <si>
    <t>1:25.12</t>
  </si>
  <si>
    <t>2:28.89</t>
  </si>
  <si>
    <t>2:14.29</t>
  </si>
  <si>
    <t>4:39.13</t>
  </si>
  <si>
    <t>2:23.21</t>
  </si>
  <si>
    <t>2:39.07</t>
  </si>
  <si>
    <t>1:14.90</t>
  </si>
  <si>
    <t>1:06.68</t>
  </si>
  <si>
    <t>6:26.91</t>
  </si>
  <si>
    <t>1:20.35</t>
  </si>
  <si>
    <t>1:25.43</t>
  </si>
  <si>
    <t>2:29.52</t>
  </si>
  <si>
    <t>2:14.85</t>
  </si>
  <si>
    <t>4:40.12</t>
  </si>
  <si>
    <t>2:23.66</t>
  </si>
  <si>
    <t>2:39.57</t>
  </si>
  <si>
    <t>1:15.18</t>
  </si>
  <si>
    <t>1:06.90</t>
  </si>
  <si>
    <t>6:28.12</t>
  </si>
  <si>
    <t>1:25.75</t>
  </si>
  <si>
    <t>2:30.16</t>
  </si>
  <si>
    <t>2:15.43</t>
  </si>
  <si>
    <t>4:41.12</t>
  </si>
  <si>
    <t>2:24.12</t>
  </si>
  <si>
    <t>2:40.08</t>
  </si>
  <si>
    <t>1:07.13</t>
  </si>
  <si>
    <t>6:29.34</t>
  </si>
  <si>
    <t>1:21.05</t>
  </si>
  <si>
    <t>1:26.07</t>
  </si>
  <si>
    <t>2:30.80</t>
  </si>
  <si>
    <t>2:16.01</t>
  </si>
  <si>
    <t>4:42.13</t>
  </si>
  <si>
    <t>2:24.59</t>
  </si>
  <si>
    <t>2:40.58</t>
  </si>
  <si>
    <t>1:07.36</t>
  </si>
  <si>
    <t>6:30.56</t>
  </si>
  <si>
    <t>1:21.41</t>
  </si>
  <si>
    <t>1:26.38</t>
  </si>
  <si>
    <t>2:31.45</t>
  </si>
  <si>
    <t>2:16.59</t>
  </si>
  <si>
    <t>4:43.14</t>
  </si>
  <si>
    <t>2:25.05</t>
  </si>
  <si>
    <t>2:41.09</t>
  </si>
  <si>
    <t>1:16.02</t>
  </si>
  <si>
    <t>1:07.59</t>
  </si>
  <si>
    <t>6:31.79</t>
  </si>
  <si>
    <t>1:21.77</t>
  </si>
  <si>
    <t>1:26.71</t>
  </si>
  <si>
    <t>2:32.10</t>
  </si>
  <si>
    <t>2:17.18</t>
  </si>
  <si>
    <t>4:44.16</t>
  </si>
  <si>
    <t>2:25.52</t>
  </si>
  <si>
    <t>2:41.60</t>
  </si>
  <si>
    <t>1:16.31</t>
  </si>
  <si>
    <t>1:07.83</t>
  </si>
  <si>
    <t>6:33.02</t>
  </si>
  <si>
    <t>1:27.03</t>
  </si>
  <si>
    <t>2:32.76</t>
  </si>
  <si>
    <t>2:17.77</t>
  </si>
  <si>
    <t>4:45.19</t>
  </si>
  <si>
    <t>2:25.99</t>
  </si>
  <si>
    <t>2:42.12</t>
  </si>
  <si>
    <t>1:16.59</t>
  </si>
  <si>
    <t>1:08.06</t>
  </si>
  <si>
    <t>6:34.27</t>
  </si>
  <si>
    <t>1:22.50</t>
  </si>
  <si>
    <t>1:27.36</t>
  </si>
  <si>
    <t>2:33.42</t>
  </si>
  <si>
    <t>4:46.23</t>
  </si>
  <si>
    <t>2:26.47</t>
  </si>
  <si>
    <t>2:42.64</t>
  </si>
  <si>
    <t>1:16.88</t>
  </si>
  <si>
    <t>1:08.30</t>
  </si>
  <si>
    <t>6:35.52</t>
  </si>
  <si>
    <t>1:22.87</t>
  </si>
  <si>
    <t>1:27.68</t>
  </si>
  <si>
    <t>2:34.09</t>
  </si>
  <si>
    <t>2:18.97</t>
  </si>
  <si>
    <t>4:47.27</t>
  </si>
  <si>
    <t>PUBLIC</t>
  </si>
  <si>
    <t>COED</t>
  </si>
  <si>
    <t>INDEPENDENT</t>
  </si>
  <si>
    <t>SINGLE SEX</t>
  </si>
  <si>
    <t>GIRLS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</si>
  <si>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</si>
  <si>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</si>
  <si>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</si>
  <si>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</si>
  <si>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</si>
  <si>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</si>
  <si>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</si>
  <si>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</si>
  <si>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</si>
  <si>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</si>
  <si>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*Enter your Boys Team Roster into the "Boys Roster"  Worksheet; this
  worksheet will not compute your PP Score without a roster
*Enter all appropriate school/coach info in gray cells
*Use drop-down menus to enter full swimmer/diver name for each 
  event
*Enter swimmer/diver  grade level (9, 10, 11, 12) for each event
*When entering all times, do not use colons or decimal point;
  for example, if a time is 1:54.34, simply enter 15434.  If the
  the time is 21.43, enter 2143.   This sheet will automatically convert 
  your entry to have the appropriate colons/decimal points
*When entering diving scores, enter the score without the 
  decimal point; for example, if a diver's score is 213.45, 
  enter 21345 into the diver's score cell.  If the diver's score was
  415.00, enter 41500
*For divers, make sure you indicate if the score was 
  from a 6-dive or an 11-dive meet
*After you enter a swimmer/divers time/score, their 
  corresponding PowerPoint value will appear in the "Points"
  column
*A running total of your total team score will appear at the bottom
  of the sheet as you enter times / diving scores
*When you have completed your line-up and entered all times, 
  print your line-up and send it to Michael McHugh using the email address on
  the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</si>
</sst>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:&quot;00&quot;.&quot;00"/>
    <numFmt numFmtId="165" formatCode="#&quot;.&quot;00"/>
  </numFmts>
  <fonts count="38">
    <font>
      <sz val="10"/>
      <color rgb="FF000000"/>
      <name val="Arial"/>
    </font>
    <font>
      <b/>
      <sz val="8"/>
      <color rgb="FFDD0806"/>
      <name val="Times New Roman"/>
    </font>
    <font>
      <sz val="10"/>
      <color theme="1"/>
      <name val="Arial"/>
    </font>
    <font>
      <b/>
      <sz val="14"/>
      <color theme="1"/>
      <name val="Calibri"/>
    </font>
    <font>
      <sz val="10"/>
      <color theme="1"/>
      <name val="Calibri"/>
    </font>
    <font>
      <sz val="8"/>
      <color theme="1"/>
      <name val="Arial"/>
    </font>
    <font>
      <b/>
      <sz val="8"/>
      <color theme="1"/>
      <name val="Calibri"/>
    </font>
    <font>
      <sz val="8"/>
      <color theme="1"/>
      <name val="Times New Roman"/>
    </font>
    <font>
      <b/>
      <sz val="10"/>
      <color theme="1"/>
      <name val="Calibri"/>
    </font>
    <font>
      <sz val="8"/>
      <color theme="1"/>
      <name val="Calibri"/>
    </font>
    <font>
      <b/>
      <i/>
      <sz val="12"/>
      <color theme="1"/>
      <name val="Calibri"/>
    </font>
    <font>
      <b/>
      <i/>
      <sz val="7"/>
      <color theme="1"/>
      <name val="Arial"/>
    </font>
    <font>
      <i/>
      <sz val="14"/>
      <color theme="1"/>
      <name val="Calibri"/>
    </font>
    <font>
      <sz val="12"/>
      <color theme="1"/>
      <name val="Calibri"/>
    </font>
    <font>
      <sz val="11"/>
      <color theme="1"/>
      <name val="Balthazar"/>
    </font>
    <font>
      <b/>
      <sz val="8"/>
      <color rgb="FFDD0806"/>
      <name val="Arial"/>
    </font>
    <font>
      <sz val="8"/>
      <color rgb="FF000000"/>
      <name val="Calibri"/>
    </font>
    <font>
      <b/>
      <sz val="8"/>
      <color rgb="FFDD0806"/>
      <name val="Calibri"/>
    </font>
    <font>
      <sz val="14"/>
      <color rgb="FF000000"/>
      <name val="Calibri"/>
    </font>
    <font>
      <i/>
      <sz val="7"/>
      <color theme="1"/>
      <name val="Calibri"/>
    </font>
    <font>
      <sz val="10"/>
      <name val="Arial"/>
    </font>
    <font>
      <b/>
      <i/>
      <sz val="8"/>
      <color theme="1"/>
      <name val="Calibri"/>
    </font>
    <font>
      <u/>
      <sz val="10"/>
      <color rgb="FF0000D4"/>
      <name val="Arial"/>
    </font>
    <font>
      <sz val="7"/>
      <color theme="1"/>
      <name val="Calibri"/>
    </font>
    <font>
      <b/>
      <sz val="12"/>
      <color theme="1"/>
      <name val="Calibri"/>
    </font>
    <font>
      <b/>
      <sz val="9"/>
      <color theme="1"/>
      <name val="Calibri"/>
    </font>
    <font>
      <b/>
      <sz val="9"/>
      <color rgb="FF1F497D"/>
      <name val="Calibri"/>
    </font>
    <font>
      <sz val="6"/>
      <color theme="1"/>
      <name val="Calibri"/>
    </font>
    <font>
      <b/>
      <sz val="10"/>
      <color rgb="FF1F497D"/>
      <name val="Calibri"/>
    </font>
    <font>
      <i/>
      <sz val="8"/>
      <color theme="1"/>
      <name val="Calibri"/>
    </font>
    <font>
      <b/>
      <sz val="7"/>
      <color theme="1"/>
      <name val="Calibri"/>
    </font>
    <font>
      <b/>
      <sz val="8"/>
      <color rgb="FF1F497D"/>
      <name val="Calibri"/>
    </font>
    <font>
      <u/>
      <sz val="10"/>
      <color rgb="FF0000D4"/>
      <name val="Arial"/>
    </font>
    <font>
      <b/>
      <sz val="11"/>
      <color rgb="FF1F497D"/>
      <name val="Calibri"/>
    </font>
    <font>
      <sz val="10"/>
      <color rgb="FFFFFFFF"/>
      <name val="Calibri"/>
    </font>
    <font>
      <b/>
      <sz val="11"/>
      <color rgb="FF333399"/>
      <name val="Copperplate Gothic Light"/>
    </font>
    <font>
      <b/>
      <sz val="8"/>
      <color rgb="FFFF0000"/>
      <name val="Calibri"/>
    </font>
    <font>
      <sz val="8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rgb="FFDBE5F1"/>
        <bgColor rgb="FFDBE5F1"/>
      </patternFill>
    </fill>
    <fill>
      <patternFill patternType="solid">
        <fgColor rgb="FFC6D9F0"/>
        <bgColor rgb="FFC6D9F0"/>
      </patternFill>
    </fill>
    <fill>
      <patternFill patternType="solid">
        <fgColor rgb="FF366092"/>
        <bgColor rgb="FF366092"/>
      </patternFill>
    </fill>
    <fill>
      <patternFill patternType="solid">
        <fgColor rgb="FFDCE6F0"/>
        <bgColor rgb="FFDCE6F0"/>
      </patternFill>
    </fill>
    <fill>
      <patternFill patternType="solid">
        <fgColor rgb="FFFCF305"/>
        <bgColor rgb="FFFCF305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theme="5"/>
        <bgColor theme="5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</fills>
  <borders count="10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/>
    <xf numFmtId="0" fontId="4" fillId="0" borderId="0" xfId="0" applyFont="1" applyAlignment="1">
      <alignment horizontal="center" vertical="center"/>
    </xf>
    <xf numFmtId="0" fontId="3" fillId="3" borderId="2" xfId="0" applyFont="1" applyFill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0" fontId="2" fillId="2" borderId="3" xfId="0" applyFont="1" applyFill="1" applyBorder="1"/>
    <xf numFmtId="0" fontId="8" fillId="4" borderId="4" xfId="0" applyFont="1" applyFill="1" applyBorder="1"/>
    <xf numFmtId="1" fontId="9" fillId="0" borderId="0" xfId="0" applyNumberFormat="1" applyFont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5" borderId="3" xfId="0" applyFont="1" applyFill="1" applyBorder="1"/>
    <xf numFmtId="0" fontId="1" fillId="0" borderId="6" xfId="0" applyFont="1" applyBorder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2" fillId="2" borderId="7" xfId="0" applyFont="1" applyFill="1" applyBorder="1"/>
    <xf numFmtId="0" fontId="12" fillId="3" borderId="8" xfId="0" applyFont="1" applyFill="1" applyBorder="1"/>
    <xf numFmtId="0" fontId="9" fillId="3" borderId="9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3" fillId="5" borderId="3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16" fillId="0" borderId="10" xfId="0" applyNumberFormat="1" applyFont="1" applyBorder="1" applyAlignment="1">
      <alignment horizontal="center" vertical="center"/>
    </xf>
    <xf numFmtId="0" fontId="12" fillId="3" borderId="11" xfId="0" applyFont="1" applyFill="1" applyBorder="1" applyAlignment="1">
      <alignment horizontal="left"/>
    </xf>
    <xf numFmtId="0" fontId="12" fillId="3" borderId="12" xfId="0" applyFont="1" applyFill="1" applyBorder="1" applyAlignment="1">
      <alignment horizontal="left"/>
    </xf>
    <xf numFmtId="2" fontId="4" fillId="0" borderId="0" xfId="0" applyNumberFormat="1" applyFont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49" fontId="19" fillId="0" borderId="0" xfId="0" applyNumberFormat="1" applyFont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2" fontId="16" fillId="6" borderId="3" xfId="0" applyNumberFormat="1" applyFont="1" applyFill="1" applyBorder="1" applyAlignment="1">
      <alignment horizontal="center" vertical="center"/>
    </xf>
    <xf numFmtId="2" fontId="16" fillId="6" borderId="18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49" fontId="9" fillId="0" borderId="22" xfId="0" applyNumberFormat="1" applyFont="1" applyBorder="1" applyAlignment="1">
      <alignment horizontal="left" vertical="center"/>
    </xf>
    <xf numFmtId="0" fontId="18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5" fillId="4" borderId="7" xfId="0" applyFont="1" applyFill="1" applyBorder="1"/>
    <xf numFmtId="0" fontId="25" fillId="4" borderId="36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5" fillId="8" borderId="39" xfId="0" applyFont="1" applyFill="1" applyBorder="1"/>
    <xf numFmtId="0" fontId="25" fillId="8" borderId="43" xfId="0" applyFont="1" applyFill="1" applyBorder="1" applyAlignment="1">
      <alignment horizontal="center"/>
    </xf>
    <xf numFmtId="0" fontId="25" fillId="8" borderId="45" xfId="0" applyFont="1" applyFill="1" applyBorder="1" applyAlignment="1">
      <alignment horizontal="center"/>
    </xf>
    <xf numFmtId="0" fontId="2" fillId="0" borderId="0" xfId="0" applyFont="1"/>
    <xf numFmtId="0" fontId="27" fillId="9" borderId="48" xfId="0" applyFont="1" applyFill="1" applyBorder="1" applyAlignment="1">
      <alignment horizontal="left" vertical="center"/>
    </xf>
    <xf numFmtId="0" fontId="27" fillId="9" borderId="49" xfId="0" applyFont="1" applyFill="1" applyBorder="1" applyAlignment="1">
      <alignment horizontal="center" vertical="center"/>
    </xf>
    <xf numFmtId="0" fontId="27" fillId="0" borderId="53" xfId="0" applyFont="1" applyBorder="1" applyAlignment="1">
      <alignment horizontal="left" vertical="center"/>
    </xf>
    <xf numFmtId="0" fontId="27" fillId="0" borderId="53" xfId="0" applyFont="1" applyBorder="1" applyAlignment="1">
      <alignment horizontal="center" vertical="center"/>
    </xf>
    <xf numFmtId="0" fontId="27" fillId="0" borderId="54" xfId="0" applyFont="1" applyBorder="1" applyAlignment="1">
      <alignment horizontal="left" vertical="center"/>
    </xf>
    <xf numFmtId="0" fontId="4" fillId="3" borderId="55" xfId="0" applyFont="1" applyFill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18" fillId="0" borderId="56" xfId="0" applyFont="1" applyBorder="1" applyAlignment="1">
      <alignment horizontal="left" vertical="center"/>
    </xf>
    <xf numFmtId="0" fontId="18" fillId="0" borderId="57" xfId="0" applyFont="1" applyBorder="1" applyAlignment="1">
      <alignment horizontal="center" vertical="center"/>
    </xf>
    <xf numFmtId="0" fontId="9" fillId="9" borderId="61" xfId="0" applyFont="1" applyFill="1" applyBorder="1" applyAlignment="1">
      <alignment horizontal="left" vertical="center"/>
    </xf>
    <xf numFmtId="0" fontId="9" fillId="9" borderId="62" xfId="0" applyFont="1" applyFill="1" applyBorder="1" applyAlignment="1">
      <alignment horizontal="center" vertical="center"/>
    </xf>
    <xf numFmtId="0" fontId="9" fillId="9" borderId="63" xfId="0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 wrapText="1"/>
    </xf>
    <xf numFmtId="0" fontId="4" fillId="0" borderId="66" xfId="0" applyFont="1" applyBorder="1" applyAlignment="1">
      <alignment horizontal="left" vertical="center"/>
    </xf>
    <xf numFmtId="0" fontId="9" fillId="0" borderId="66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9" fillId="0" borderId="67" xfId="0" applyFont="1" applyBorder="1" applyAlignment="1">
      <alignment horizontal="center" vertical="center"/>
    </xf>
    <xf numFmtId="0" fontId="27" fillId="9" borderId="69" xfId="0" applyFont="1" applyFill="1" applyBorder="1" applyAlignment="1">
      <alignment horizontal="left" vertical="center"/>
    </xf>
    <xf numFmtId="0" fontId="27" fillId="0" borderId="60" xfId="0" applyFont="1" applyBorder="1" applyAlignment="1">
      <alignment horizontal="left" vertical="center"/>
    </xf>
    <xf numFmtId="0" fontId="27" fillId="0" borderId="60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7" fillId="0" borderId="73" xfId="0" applyFont="1" applyBorder="1" applyAlignment="1">
      <alignment horizontal="left" vertical="center"/>
    </xf>
    <xf numFmtId="0" fontId="27" fillId="0" borderId="73" xfId="0" applyFont="1" applyBorder="1" applyAlignment="1">
      <alignment horizontal="center" vertical="center"/>
    </xf>
    <xf numFmtId="0" fontId="27" fillId="0" borderId="76" xfId="0" applyFont="1" applyBorder="1" applyAlignment="1">
      <alignment horizontal="left" vertical="center"/>
    </xf>
    <xf numFmtId="0" fontId="27" fillId="0" borderId="76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left" vertical="center"/>
    </xf>
    <xf numFmtId="0" fontId="9" fillId="9" borderId="80" xfId="0" applyFont="1" applyFill="1" applyBorder="1" applyAlignment="1">
      <alignment horizontal="left" vertical="center"/>
    </xf>
    <xf numFmtId="0" fontId="9" fillId="9" borderId="81" xfId="0" applyFont="1" applyFill="1" applyBorder="1" applyAlignment="1">
      <alignment horizontal="center" vertical="center"/>
    </xf>
    <xf numFmtId="0" fontId="9" fillId="9" borderId="82" xfId="0" applyFont="1" applyFill="1" applyBorder="1" applyAlignment="1">
      <alignment horizontal="center" vertical="center"/>
    </xf>
    <xf numFmtId="0" fontId="9" fillId="0" borderId="79" xfId="0" applyFont="1" applyBorder="1" applyAlignment="1">
      <alignment horizontal="left" vertical="center"/>
    </xf>
    <xf numFmtId="0" fontId="9" fillId="0" borderId="79" xfId="0" applyFont="1" applyBorder="1" applyAlignment="1">
      <alignment horizontal="center" vertical="center"/>
    </xf>
    <xf numFmtId="0" fontId="9" fillId="0" borderId="84" xfId="0" applyFont="1" applyBorder="1" applyAlignment="1">
      <alignment horizontal="left" vertical="center"/>
    </xf>
    <xf numFmtId="0" fontId="9" fillId="0" borderId="84" xfId="0" applyFont="1" applyBorder="1" applyAlignment="1">
      <alignment horizontal="center" vertical="center"/>
    </xf>
    <xf numFmtId="0" fontId="9" fillId="9" borderId="49" xfId="0" applyFont="1" applyFill="1" applyBorder="1" applyAlignment="1">
      <alignment horizontal="center" vertical="center"/>
    </xf>
    <xf numFmtId="0" fontId="28" fillId="0" borderId="90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0" fontId="9" fillId="4" borderId="92" xfId="0" applyFont="1" applyFill="1" applyBorder="1" applyAlignment="1">
      <alignment horizontal="center" vertical="center"/>
    </xf>
    <xf numFmtId="0" fontId="27" fillId="4" borderId="92" xfId="0" applyFont="1" applyFill="1" applyBorder="1" applyAlignment="1">
      <alignment horizontal="center" vertical="center"/>
    </xf>
    <xf numFmtId="0" fontId="30" fillId="4" borderId="104" xfId="0" applyFont="1" applyFill="1" applyBorder="1" applyAlignment="1">
      <alignment horizontal="center" vertical="center"/>
    </xf>
    <xf numFmtId="0" fontId="31" fillId="4" borderId="90" xfId="0" applyFont="1" applyFill="1" applyBorder="1" applyAlignment="1">
      <alignment horizontal="center" vertical="center"/>
    </xf>
    <xf numFmtId="0" fontId="9" fillId="10" borderId="92" xfId="0" applyFont="1" applyFill="1" applyBorder="1" applyAlignment="1">
      <alignment horizontal="center" vertical="center"/>
    </xf>
    <xf numFmtId="0" fontId="27" fillId="10" borderId="92" xfId="0" applyFont="1" applyFill="1" applyBorder="1" applyAlignment="1">
      <alignment horizontal="center" vertical="center"/>
    </xf>
    <xf numFmtId="0" fontId="30" fillId="10" borderId="92" xfId="0" applyFont="1" applyFill="1" applyBorder="1" applyAlignment="1">
      <alignment horizontal="center" vertical="center"/>
    </xf>
    <xf numFmtId="0" fontId="6" fillId="10" borderId="93" xfId="0" applyFont="1" applyFill="1" applyBorder="1" applyAlignment="1">
      <alignment horizontal="center" vertical="center"/>
    </xf>
    <xf numFmtId="165" fontId="4" fillId="0" borderId="97" xfId="0" applyNumberFormat="1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165" fontId="4" fillId="0" borderId="83" xfId="0" applyNumberFormat="1" applyFont="1" applyBorder="1" applyAlignment="1">
      <alignment horizontal="center" vertical="center"/>
    </xf>
    <xf numFmtId="0" fontId="33" fillId="4" borderId="108" xfId="0" applyFont="1" applyFill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3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/>
    </xf>
    <xf numFmtId="0" fontId="34" fillId="12" borderId="3" xfId="0" applyFont="1" applyFill="1" applyBorder="1" applyAlignment="1">
      <alignment horizontal="center" vertical="center"/>
    </xf>
    <xf numFmtId="0" fontId="34" fillId="12" borderId="3" xfId="0" applyFont="1" applyFill="1" applyBorder="1" applyAlignment="1">
      <alignment horizontal="left" vertical="center"/>
    </xf>
    <xf numFmtId="0" fontId="8" fillId="13" borderId="3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2" borderId="3" xfId="0" applyFont="1" applyFill="1" applyBorder="1"/>
    <xf numFmtId="0" fontId="34" fillId="14" borderId="3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9" fillId="0" borderId="0" xfId="0" applyFont="1" applyAlignment="1">
      <alignment horizontal="center"/>
    </xf>
    <xf numFmtId="0" fontId="4" fillId="0" borderId="0" xfId="0" applyFont="1"/>
    <xf numFmtId="0" fontId="13" fillId="3" borderId="16" xfId="0" applyFont="1" applyFill="1" applyBorder="1" applyAlignment="1">
      <alignment horizontal="left" vertical="top" wrapText="1"/>
    </xf>
    <xf numFmtId="0" fontId="20" fillId="0" borderId="17" xfId="0" applyFont="1" applyBorder="1"/>
    <xf numFmtId="0" fontId="20" fillId="0" borderId="19" xfId="0" applyFont="1" applyBorder="1"/>
    <xf numFmtId="0" fontId="20" fillId="0" borderId="24" xfId="0" applyFont="1" applyBorder="1"/>
    <xf numFmtId="0" fontId="0" fillId="0" borderId="0" xfId="0"/>
    <xf numFmtId="0" fontId="20" fillId="0" borderId="25" xfId="0" applyFont="1" applyBorder="1"/>
    <xf numFmtId="0" fontId="20" fillId="0" borderId="27" xfId="0" applyFont="1" applyBorder="1"/>
    <xf numFmtId="0" fontId="20" fillId="0" borderId="28" xfId="0" applyFont="1" applyBorder="1"/>
    <xf numFmtId="0" fontId="20" fillId="0" borderId="29" xfId="0" applyFont="1" applyBorder="1"/>
    <xf numFmtId="2" fontId="4" fillId="0" borderId="87" xfId="0" applyNumberFormat="1" applyFont="1" applyBorder="1" applyAlignment="1">
      <alignment horizontal="center" vertical="center"/>
    </xf>
    <xf numFmtId="0" fontId="20" fillId="0" borderId="91" xfId="0" applyFont="1" applyBorder="1"/>
    <xf numFmtId="164" fontId="4" fillId="0" borderId="97" xfId="0" applyNumberFormat="1" applyFont="1" applyBorder="1" applyAlignment="1">
      <alignment horizontal="center" vertical="center"/>
    </xf>
    <xf numFmtId="0" fontId="20" fillId="0" borderId="26" xfId="0" applyFont="1" applyBorder="1"/>
    <xf numFmtId="164" fontId="4" fillId="0" borderId="8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20" fillId="0" borderId="84" xfId="0" applyFont="1" applyBorder="1"/>
    <xf numFmtId="0" fontId="8" fillId="0" borderId="86" xfId="0" applyFont="1" applyBorder="1" applyAlignment="1">
      <alignment horizontal="center" vertical="center" wrapText="1"/>
    </xf>
    <xf numFmtId="0" fontId="20" fillId="0" borderId="59" xfId="0" applyFont="1" applyBorder="1"/>
    <xf numFmtId="0" fontId="20" fillId="0" borderId="78" xfId="0" applyFont="1" applyBorder="1"/>
    <xf numFmtId="0" fontId="4" fillId="9" borderId="87" xfId="0" applyFont="1" applyFill="1" applyBorder="1" applyAlignment="1">
      <alignment horizontal="left" vertical="center"/>
    </xf>
    <xf numFmtId="0" fontId="20" fillId="0" borderId="88" xfId="0" applyFont="1" applyBorder="1"/>
    <xf numFmtId="0" fontId="20" fillId="0" borderId="89" xfId="0" applyFont="1" applyBorder="1"/>
    <xf numFmtId="0" fontId="4" fillId="9" borderId="94" xfId="0" applyFont="1" applyFill="1" applyBorder="1" applyAlignment="1">
      <alignment horizontal="left" vertical="center"/>
    </xf>
    <xf numFmtId="0" fontId="20" fillId="0" borderId="95" xfId="0" applyFont="1" applyBorder="1"/>
    <xf numFmtId="0" fontId="20" fillId="0" borderId="96" xfId="0" applyFont="1" applyBorder="1"/>
    <xf numFmtId="0" fontId="4" fillId="9" borderId="101" xfId="0" applyFont="1" applyFill="1" applyBorder="1" applyAlignment="1">
      <alignment horizontal="left" vertical="center"/>
    </xf>
    <xf numFmtId="0" fontId="20" fillId="0" borderId="102" xfId="0" applyFont="1" applyBorder="1"/>
    <xf numFmtId="0" fontId="20" fillId="0" borderId="103" xfId="0" applyFont="1" applyBorder="1"/>
    <xf numFmtId="164" fontId="4" fillId="0" borderId="87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101" xfId="0" applyNumberFormat="1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20" fillId="0" borderId="98" xfId="0" applyFont="1" applyBorder="1"/>
    <xf numFmtId="0" fontId="8" fillId="0" borderId="86" xfId="0" applyFont="1" applyBorder="1" applyAlignment="1">
      <alignment horizontal="center" vertical="center"/>
    </xf>
    <xf numFmtId="0" fontId="29" fillId="4" borderId="87" xfId="0" applyFont="1" applyFill="1" applyBorder="1" applyAlignment="1">
      <alignment horizontal="left" vertical="center"/>
    </xf>
    <xf numFmtId="0" fontId="4" fillId="9" borderId="10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9" fillId="10" borderId="87" xfId="0" applyFont="1" applyFill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8" fillId="0" borderId="28" xfId="0" applyFont="1" applyBorder="1" applyAlignment="1">
      <alignment horizontal="center" vertical="center"/>
    </xf>
    <xf numFmtId="2" fontId="4" fillId="0" borderId="9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20" fillId="0" borderId="68" xfId="0" applyFont="1" applyBorder="1"/>
    <xf numFmtId="0" fontId="20" fillId="0" borderId="72" xfId="0" applyFont="1" applyBorder="1"/>
    <xf numFmtId="0" fontId="9" fillId="0" borderId="27" xfId="0" applyFont="1" applyBorder="1" applyAlignment="1">
      <alignment horizontal="center" vertical="center" wrapText="1"/>
    </xf>
    <xf numFmtId="164" fontId="4" fillId="0" borderId="50" xfId="0" applyNumberFormat="1" applyFont="1" applyBorder="1" applyAlignment="1">
      <alignment horizontal="center" vertical="center"/>
    </xf>
    <xf numFmtId="0" fontId="20" fillId="0" borderId="51" xfId="0" applyFont="1" applyBorder="1"/>
    <xf numFmtId="0" fontId="20" fillId="0" borderId="64" xfId="0" applyFont="1" applyBorder="1"/>
    <xf numFmtId="0" fontId="20" fillId="0" borderId="70" xfId="0" applyFont="1" applyBorder="1"/>
    <xf numFmtId="0" fontId="20" fillId="0" borderId="22" xfId="0" applyFont="1" applyBorder="1"/>
    <xf numFmtId="164" fontId="4" fillId="0" borderId="74" xfId="0" applyNumberFormat="1" applyFont="1" applyBorder="1" applyAlignment="1">
      <alignment horizontal="center" vertical="center"/>
    </xf>
    <xf numFmtId="0" fontId="20" fillId="0" borderId="75" xfId="0" applyFont="1" applyBorder="1"/>
    <xf numFmtId="0" fontId="20" fillId="0" borderId="83" xfId="0" applyFont="1" applyBorder="1"/>
    <xf numFmtId="0" fontId="28" fillId="0" borderId="65" xfId="0" applyFont="1" applyBorder="1" applyAlignment="1">
      <alignment horizontal="center" vertical="center"/>
    </xf>
    <xf numFmtId="0" fontId="20" fillId="0" borderId="65" xfId="0" applyFont="1" applyBorder="1"/>
    <xf numFmtId="0" fontId="20" fillId="0" borderId="71" xfId="0" applyFont="1" applyBorder="1"/>
    <xf numFmtId="2" fontId="4" fillId="0" borderId="50" xfId="0" applyNumberFormat="1" applyFont="1" applyBorder="1" applyAlignment="1">
      <alignment horizontal="center" vertical="center"/>
    </xf>
    <xf numFmtId="0" fontId="20" fillId="0" borderId="54" xfId="0" applyFont="1" applyBorder="1"/>
    <xf numFmtId="0" fontId="20" fillId="0" borderId="10" xfId="0" applyFont="1" applyBorder="1"/>
    <xf numFmtId="0" fontId="20" fillId="0" borderId="67" xfId="0" applyFont="1" applyBorder="1"/>
    <xf numFmtId="0" fontId="4" fillId="0" borderId="77" xfId="0" applyFont="1" applyBorder="1" applyAlignment="1">
      <alignment horizontal="center" vertical="center"/>
    </xf>
    <xf numFmtId="0" fontId="20" fillId="0" borderId="85" xfId="0" applyFont="1" applyBorder="1"/>
    <xf numFmtId="0" fontId="9" fillId="0" borderId="0" xfId="0" applyFont="1" applyAlignment="1">
      <alignment horizontal="center" vertical="center"/>
    </xf>
    <xf numFmtId="0" fontId="24" fillId="7" borderId="30" xfId="0" applyFont="1" applyFill="1" applyBorder="1" applyAlignment="1">
      <alignment horizontal="center" vertical="center"/>
    </xf>
    <xf numFmtId="0" fontId="20" fillId="0" borderId="31" xfId="0" applyFont="1" applyBorder="1"/>
    <xf numFmtId="0" fontId="20" fillId="0" borderId="32" xfId="0" applyFont="1" applyBorder="1"/>
    <xf numFmtId="0" fontId="25" fillId="4" borderId="33" xfId="0" applyFont="1" applyFill="1" applyBorder="1" applyAlignment="1">
      <alignment horizontal="left"/>
    </xf>
    <xf numFmtId="0" fontId="20" fillId="0" borderId="34" xfId="0" applyFont="1" applyBorder="1"/>
    <xf numFmtId="0" fontId="20" fillId="0" borderId="35" xfId="0" applyFont="1" applyBorder="1"/>
    <xf numFmtId="0" fontId="25" fillId="4" borderId="37" xfId="0" applyFont="1" applyFill="1" applyBorder="1" applyAlignment="1">
      <alignment horizontal="center"/>
    </xf>
    <xf numFmtId="0" fontId="20" fillId="0" borderId="38" xfId="0" applyFont="1" applyBorder="1"/>
    <xf numFmtId="49" fontId="19" fillId="0" borderId="0" xfId="0" applyNumberFormat="1" applyFont="1" applyAlignment="1">
      <alignment horizontal="left" vertical="center"/>
    </xf>
    <xf numFmtId="0" fontId="9" fillId="0" borderId="24" xfId="0" applyFont="1" applyBorder="1" applyAlignment="1">
      <alignment horizontal="left" wrapText="1"/>
    </xf>
    <xf numFmtId="49" fontId="21" fillId="0" borderId="0" xfId="0" applyNumberFormat="1" applyFont="1" applyAlignment="1">
      <alignment horizontal="center" vertical="center"/>
    </xf>
    <xf numFmtId="0" fontId="25" fillId="8" borderId="40" xfId="0" applyFont="1" applyFill="1" applyBorder="1" applyAlignment="1">
      <alignment horizontal="left"/>
    </xf>
    <xf numFmtId="0" fontId="20" fillId="0" borderId="41" xfId="0" applyFont="1" applyBorder="1"/>
    <xf numFmtId="0" fontId="20" fillId="0" borderId="42" xfId="0" applyFont="1" applyBorder="1"/>
    <xf numFmtId="0" fontId="28" fillId="0" borderId="52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7" xfId="0" applyFont="1" applyBorder="1" applyAlignment="1">
      <alignment horizontal="right" vertical="center"/>
    </xf>
    <xf numFmtId="0" fontId="8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/>
    </xf>
    <xf numFmtId="0" fontId="20" fillId="0" borderId="60" xfId="0" applyFont="1" applyBorder="1"/>
    <xf numFmtId="0" fontId="20" fillId="0" borderId="66" xfId="0" applyFont="1" applyBorder="1"/>
    <xf numFmtId="0" fontId="4" fillId="0" borderId="73" xfId="0" applyFont="1" applyBorder="1" applyAlignment="1">
      <alignment horizontal="center" vertical="center"/>
    </xf>
    <xf numFmtId="0" fontId="20" fillId="0" borderId="79" xfId="0" applyFont="1" applyBorder="1"/>
    <xf numFmtId="164" fontId="4" fillId="0" borderId="64" xfId="0" applyNumberFormat="1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20" fillId="0" borderId="107" xfId="0" applyFont="1" applyBorder="1"/>
    <xf numFmtId="49" fontId="9" fillId="0" borderId="22" xfId="0" applyNumberFormat="1" applyFont="1" applyBorder="1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4" fillId="11" borderId="30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49" fontId="9" fillId="0" borderId="26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22" fillId="0" borderId="26" xfId="0" applyNumberFormat="1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5" fillId="8" borderId="44" xfId="0" applyFont="1" applyFill="1" applyBorder="1" applyAlignment="1">
      <alignment horizontal="center"/>
    </xf>
    <xf numFmtId="0" fontId="8" fillId="0" borderId="46" xfId="0" applyFont="1" applyBorder="1" applyAlignment="1">
      <alignment horizontal="center" vertical="center" wrapText="1"/>
    </xf>
    <xf numFmtId="0" fontId="4" fillId="9" borderId="47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9" borderId="73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8" fillId="0" borderId="106" xfId="0" applyFont="1" applyBorder="1" applyAlignment="1">
      <alignment horizontal="center" vertical="center"/>
    </xf>
    <xf numFmtId="164" fontId="4" fillId="0" borderId="70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4">
    <dxf>
      <fill>
        <patternFill patternType="none"/>
      </fill>
      <border>
        <bottom style="thin">
          <color rgb="FF000000"/>
        </bottom>
      </border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209550</xdr:colOff>
      <xdr:row>65</xdr:row>
      <xdr:rowOff>0</xdr:rowOff>
    </xdr:from>
    <xdr:ext cx="38100" cy="38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326950" y="3760950"/>
          <a:ext cx="38100" cy="38100"/>
        </a:xfrm>
        <a:prstGeom prst="ellipse">
          <a:avLst/>
        </a:prstGeom>
        <a:solidFill>
          <a:srgbClr val="000000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10</xdr:col>
      <xdr:colOff>133350</xdr:colOff>
      <xdr:row>21</xdr:row>
      <xdr:rowOff>66675</xdr:rowOff>
    </xdr:from>
    <xdr:ext cx="1409700" cy="1057275"/>
    <xdr:pic>
      <xdr:nvPicPr>
        <xdr:cNvPr id="2" name="image1.jpg" descr="NISC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10</xdr:col>
      <xdr:colOff>317500</xdr:colOff>
      <xdr:row>57</xdr:row>
      <xdr:rowOff>25401</xdr:rowOff>
    </xdr:from>
    <xdr:to>
      <xdr:col>13</xdr:col>
      <xdr:colOff>406400</xdr:colOff>
      <xdr:row>63</xdr:row>
      <xdr:rowOff>131593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95EEA77-FED5-9D45-754A-E2F5BD43E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4100" y="7899401"/>
          <a:ext cx="1327150" cy="906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owerpoint@niscaonlin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53125" defaultRowHeight="15" customHeight="1"/>
  <cols>
    <col min="1" max="1" width="4.7265625" customWidth="1"/>
    <col min="2" max="2" width="28.7265625" customWidth="1"/>
    <col min="3" max="3" width="10.7265625" customWidth="1"/>
    <col min="4" max="4" width="3.7265625" customWidth="1"/>
    <col min="5" max="26" width="8.81640625" customWidth="1"/>
  </cols>
  <sheetData>
    <row r="1" spans="1:26" ht="18" customHeight="1">
      <c r="A1" s="3"/>
      <c r="B1" s="5" t="s">
        <v>2</v>
      </c>
      <c r="C1" s="13" t="s">
        <v>4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8" customHeight="1">
      <c r="A2" s="19"/>
      <c r="B2" s="20" t="s">
        <v>19</v>
      </c>
      <c r="C2" s="21" t="s">
        <v>20</v>
      </c>
      <c r="D2" s="15"/>
      <c r="E2" s="23"/>
      <c r="F2" s="23"/>
      <c r="G2" s="23"/>
      <c r="H2" s="23"/>
      <c r="I2" s="23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8" hidden="1" customHeight="1">
      <c r="A3" s="30"/>
      <c r="B3" s="31"/>
      <c r="C3" s="31"/>
      <c r="D3" s="15"/>
      <c r="E3" s="23"/>
      <c r="F3" s="23"/>
      <c r="G3" s="23"/>
      <c r="H3" s="23"/>
      <c r="I3" s="23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8" customHeight="1">
      <c r="A4" s="33">
        <v>1</v>
      </c>
      <c r="B4" s="35"/>
      <c r="C4" s="37"/>
      <c r="D4" s="15"/>
      <c r="E4" s="139" t="s">
        <v>31</v>
      </c>
      <c r="F4" s="140"/>
      <c r="G4" s="140"/>
      <c r="H4" s="140"/>
      <c r="I4" s="140"/>
      <c r="J4" s="141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8" customHeight="1">
      <c r="A5" s="41">
        <f t="shared" ref="A5:A33" si="0">A4+1</f>
        <v>2</v>
      </c>
      <c r="B5" s="43"/>
      <c r="C5" s="45"/>
      <c r="D5" s="15"/>
      <c r="E5" s="142"/>
      <c r="F5" s="143"/>
      <c r="G5" s="143"/>
      <c r="H5" s="143"/>
      <c r="I5" s="143"/>
      <c r="J5" s="144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8" customHeight="1">
      <c r="A6" s="41">
        <f t="shared" si="0"/>
        <v>3</v>
      </c>
      <c r="B6" s="43"/>
      <c r="C6" s="45"/>
      <c r="D6" s="15"/>
      <c r="E6" s="142"/>
      <c r="F6" s="143"/>
      <c r="G6" s="143"/>
      <c r="H6" s="143"/>
      <c r="I6" s="143"/>
      <c r="J6" s="14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8" customHeight="1">
      <c r="A7" s="41">
        <f t="shared" si="0"/>
        <v>4</v>
      </c>
      <c r="B7" s="43"/>
      <c r="C7" s="45"/>
      <c r="D7" s="15"/>
      <c r="E7" s="142"/>
      <c r="F7" s="143"/>
      <c r="G7" s="143"/>
      <c r="H7" s="143"/>
      <c r="I7" s="143"/>
      <c r="J7" s="144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8" customHeight="1">
      <c r="A8" s="41">
        <f t="shared" si="0"/>
        <v>5</v>
      </c>
      <c r="B8" s="43"/>
      <c r="C8" s="45"/>
      <c r="D8" s="15"/>
      <c r="E8" s="142"/>
      <c r="F8" s="143"/>
      <c r="G8" s="143"/>
      <c r="H8" s="143"/>
      <c r="I8" s="143"/>
      <c r="J8" s="14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8" customHeight="1">
      <c r="A9" s="41">
        <f t="shared" si="0"/>
        <v>6</v>
      </c>
      <c r="B9" s="43"/>
      <c r="C9" s="45"/>
      <c r="D9" s="15"/>
      <c r="E9" s="142"/>
      <c r="F9" s="143"/>
      <c r="G9" s="143"/>
      <c r="H9" s="143"/>
      <c r="I9" s="143"/>
      <c r="J9" s="144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8" customHeight="1">
      <c r="A10" s="41">
        <f t="shared" si="0"/>
        <v>7</v>
      </c>
      <c r="B10" s="43"/>
      <c r="C10" s="45"/>
      <c r="D10" s="15"/>
      <c r="E10" s="142"/>
      <c r="F10" s="143"/>
      <c r="G10" s="143"/>
      <c r="H10" s="143"/>
      <c r="I10" s="143"/>
      <c r="J10" s="144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8" customHeight="1">
      <c r="A11" s="41">
        <f t="shared" si="0"/>
        <v>8</v>
      </c>
      <c r="B11" s="43"/>
      <c r="C11" s="45"/>
      <c r="D11" s="15"/>
      <c r="E11" s="142"/>
      <c r="F11" s="143"/>
      <c r="G11" s="143"/>
      <c r="H11" s="143"/>
      <c r="I11" s="143"/>
      <c r="J11" s="144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8" customHeight="1">
      <c r="A12" s="41">
        <f t="shared" si="0"/>
        <v>9</v>
      </c>
      <c r="B12" s="43"/>
      <c r="C12" s="45"/>
      <c r="D12" s="15"/>
      <c r="E12" s="145"/>
      <c r="F12" s="146"/>
      <c r="G12" s="146"/>
      <c r="H12" s="146"/>
      <c r="I12" s="146"/>
      <c r="J12" s="147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8" customHeight="1">
      <c r="A13" s="41">
        <f t="shared" si="0"/>
        <v>10</v>
      </c>
      <c r="B13" s="43"/>
      <c r="C13" s="4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8" customHeight="1">
      <c r="A14" s="41">
        <f t="shared" si="0"/>
        <v>11</v>
      </c>
      <c r="B14" s="43"/>
      <c r="C14" s="4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8" customHeight="1">
      <c r="A15" s="41">
        <f t="shared" si="0"/>
        <v>12</v>
      </c>
      <c r="B15" s="43"/>
      <c r="C15" s="4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8" customHeight="1">
      <c r="A16" s="41">
        <f t="shared" si="0"/>
        <v>13</v>
      </c>
      <c r="B16" s="43"/>
      <c r="C16" s="4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8" customHeight="1">
      <c r="A17" s="41">
        <f t="shared" si="0"/>
        <v>14</v>
      </c>
      <c r="B17" s="43"/>
      <c r="C17" s="4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8" customHeight="1">
      <c r="A18" s="41">
        <f t="shared" si="0"/>
        <v>15</v>
      </c>
      <c r="B18" s="43"/>
      <c r="C18" s="4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8" customHeight="1">
      <c r="A19" s="41">
        <f t="shared" si="0"/>
        <v>16</v>
      </c>
      <c r="B19" s="43"/>
      <c r="C19" s="4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8" customHeight="1">
      <c r="A20" s="41">
        <f t="shared" si="0"/>
        <v>17</v>
      </c>
      <c r="B20" s="43"/>
      <c r="C20" s="4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8" customHeight="1">
      <c r="A21" s="41">
        <f t="shared" si="0"/>
        <v>18</v>
      </c>
      <c r="B21" s="43"/>
      <c r="C21" s="4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8" customHeight="1">
      <c r="A22" s="41">
        <f t="shared" si="0"/>
        <v>19</v>
      </c>
      <c r="B22" s="43"/>
      <c r="C22" s="4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8" customHeight="1">
      <c r="A23" s="41">
        <f t="shared" si="0"/>
        <v>20</v>
      </c>
      <c r="B23" s="43"/>
      <c r="C23" s="4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8" customHeight="1">
      <c r="A24" s="41">
        <f t="shared" si="0"/>
        <v>21</v>
      </c>
      <c r="B24" s="43"/>
      <c r="C24" s="4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8" customHeight="1">
      <c r="A25" s="41">
        <f t="shared" si="0"/>
        <v>22</v>
      </c>
      <c r="B25" s="43"/>
      <c r="C25" s="4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8" customHeight="1">
      <c r="A26" s="41">
        <f t="shared" si="0"/>
        <v>23</v>
      </c>
      <c r="B26" s="43"/>
      <c r="C26" s="4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8" customHeight="1">
      <c r="A27" s="41">
        <f t="shared" si="0"/>
        <v>24</v>
      </c>
      <c r="B27" s="43"/>
      <c r="C27" s="4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8" customHeight="1">
      <c r="A28" s="41">
        <f t="shared" si="0"/>
        <v>25</v>
      </c>
      <c r="B28" s="43"/>
      <c r="C28" s="4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8" customHeight="1">
      <c r="A29" s="41">
        <f t="shared" si="0"/>
        <v>26</v>
      </c>
      <c r="B29" s="43"/>
      <c r="C29" s="4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8" customHeight="1">
      <c r="A30" s="41">
        <f t="shared" si="0"/>
        <v>27</v>
      </c>
      <c r="B30" s="43"/>
      <c r="C30" s="4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8" customHeight="1">
      <c r="A31" s="41">
        <f t="shared" si="0"/>
        <v>28</v>
      </c>
      <c r="B31" s="43"/>
      <c r="C31" s="4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8" customHeight="1">
      <c r="A32" s="41">
        <f t="shared" si="0"/>
        <v>29</v>
      </c>
      <c r="B32" s="43"/>
      <c r="C32" s="4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8" customHeight="1">
      <c r="A33" s="64">
        <f t="shared" si="0"/>
        <v>30</v>
      </c>
      <c r="B33" s="66"/>
      <c r="C33" s="67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2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2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2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2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2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2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2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2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2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2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2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2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2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2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2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2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2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2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2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2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2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" customHeight="1"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" customHeight="1"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" customHeight="1"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" customHeight="1"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" customHeight="1"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" customHeight="1"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" customHeight="1"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4:26" ht="12" customHeight="1"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4:26" ht="12" customHeight="1"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4:26" ht="12" customHeight="1"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4:26" ht="12" customHeight="1"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4:26" ht="12" customHeight="1"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4:26" ht="12" customHeight="1"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4:26" ht="12" customHeight="1"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4:26" ht="12" customHeight="1"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4:26" ht="12" customHeight="1"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4:26" ht="12" customHeight="1"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4:26" ht="12" customHeight="1"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4:26" ht="12" customHeight="1"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4:26" ht="12" customHeight="1"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4:26" ht="12" customHeight="1"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4:26" ht="12" customHeight="1"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4:26" ht="12" customHeight="1"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4:26" ht="12" customHeight="1"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4:26" ht="12" customHeight="1"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4:26" ht="12" customHeight="1"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4:26" ht="12" customHeight="1"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4:26" ht="12" customHeight="1"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4:26" ht="12" customHeight="1"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4:26" ht="12" customHeight="1"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4:26" ht="12" customHeight="1"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4:26" ht="12" customHeight="1"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4:26" ht="12" customHeight="1"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4:26" ht="12" customHeight="1"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4:26" ht="12" customHeight="1"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4:26" ht="12" customHeight="1"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4:26" ht="12" customHeight="1"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4:26" ht="12" customHeight="1"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4:26" ht="12" customHeight="1"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4:26" ht="12" customHeight="1"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4:26" ht="12" customHeight="1"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4:26" ht="12" customHeight="1"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4:26" ht="12" customHeight="1"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4:26" ht="12" customHeight="1"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4:26" ht="12" customHeight="1"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4:26" ht="12" customHeight="1"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4:26" ht="12" customHeight="1"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4:26" ht="12" customHeight="1"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4:26" ht="12" customHeight="1"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4:26" ht="12" customHeight="1"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4:26" ht="12" customHeight="1"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4:26" ht="12" customHeight="1"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4:26" ht="12" customHeight="1"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4:26" ht="12" customHeight="1"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4:26" ht="12" customHeight="1"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4:26" ht="12" customHeight="1"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4:26" ht="12" customHeight="1"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4:26" ht="12" customHeight="1"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4:26" ht="12" customHeight="1"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4:26" ht="12" customHeight="1"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4:26" ht="12" customHeight="1"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4:26" ht="12" customHeight="1"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4:26" ht="12" customHeight="1"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4:26" ht="12" customHeight="1"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4:26" ht="12" customHeight="1"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4:26" ht="12" customHeight="1"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4:26" ht="12" customHeight="1"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4:26" ht="12" customHeight="1"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4:26" ht="12" customHeight="1"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4:26" ht="12" customHeight="1"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4:26" ht="12" customHeight="1"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4:26" ht="12" customHeight="1"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4:26" ht="12" customHeight="1"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4:26" ht="12" customHeight="1"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4:26" ht="12" customHeight="1"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4:26" ht="12" customHeight="1"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4:26" ht="12" customHeight="1"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4:26" ht="12" customHeight="1"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4:26" ht="12" customHeight="1"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4:26" ht="12" customHeight="1"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4:26" ht="12" customHeight="1"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4:26" ht="12" customHeight="1"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4:26" ht="12" customHeight="1"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4:26" ht="12" customHeight="1"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4:26" ht="12" customHeight="1"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4:26" ht="12" customHeight="1"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4:26" ht="12" customHeight="1"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4:26" ht="12" customHeight="1"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4:26" ht="12" customHeight="1"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4:26" ht="12" customHeight="1"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4:26" ht="12" customHeight="1"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4:26" ht="12" customHeight="1"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4:26" ht="12" customHeight="1"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4:26" ht="12" customHeight="1"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4:26" ht="12" customHeight="1"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4:26" ht="12" customHeight="1"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4:26" ht="12" customHeight="1"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4:26" ht="12" customHeight="1"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4:26" ht="12" customHeight="1"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4:26" ht="12" customHeight="1"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4:26" ht="12" customHeight="1"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4:26" ht="12" customHeight="1"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4:26" ht="12" customHeight="1"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4:26" ht="12" customHeight="1"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4:26" ht="12" customHeight="1"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4:26" ht="12" customHeight="1"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4:26" ht="12" customHeight="1"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4:26" ht="12" customHeight="1"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4:26" ht="12" customHeight="1"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4:26" ht="12" customHeight="1"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4:26" ht="12" customHeight="1"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4:26" ht="12" customHeight="1"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4:26" ht="12" customHeight="1"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4:26" ht="12" customHeight="1"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4:26" ht="12" customHeight="1"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4:26" ht="12" customHeight="1"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4:26" ht="12" customHeight="1"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4:26" ht="12" customHeight="1"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4:26" ht="12" customHeight="1"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4:26" ht="12" customHeight="1"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4:26" ht="12" customHeight="1"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4:26" ht="12" customHeight="1"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4:26" ht="12" customHeight="1"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4:26" ht="12" customHeight="1"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4:26" ht="12" customHeight="1"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4:26" ht="12" customHeight="1"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4:26" ht="12" customHeight="1"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4:26" ht="12" customHeight="1"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4:26" ht="12" customHeight="1"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4:26" ht="12" customHeight="1"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4:26" ht="12" customHeight="1"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4:26" ht="12" customHeight="1"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4:26" ht="12" customHeight="1"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4:26" ht="12" customHeight="1"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4:26" ht="12" customHeight="1"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4:26" ht="12" customHeight="1"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4:26" ht="12" customHeight="1"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4:26" ht="12" customHeight="1"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4:26" ht="12" customHeight="1"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4:26" ht="12" customHeight="1"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4:26" ht="12" customHeight="1"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4:26" ht="12" customHeight="1"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4:26" ht="12" customHeight="1"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4:26" ht="12" customHeight="1"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4:26" ht="12" customHeight="1"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4:26" ht="12" customHeight="1"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4:26" ht="12" customHeight="1"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4:26" ht="12" customHeight="1"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4:26" ht="12" customHeight="1"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4:26" ht="12" customHeight="1"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4:26" ht="12" customHeight="1"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4:26" ht="12" customHeight="1"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4:26" ht="12" customHeight="1"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4:26" ht="12" customHeight="1"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4:26" ht="12" customHeight="1"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4:26" ht="12" customHeight="1"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4:26" ht="12" customHeight="1"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4:26" ht="12" customHeight="1"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4:26" ht="12" customHeight="1"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4:26" ht="12" customHeight="1"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4:26" ht="12" customHeight="1"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4:26" ht="12" customHeight="1"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4:26" ht="12" customHeight="1"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4:26" ht="12" customHeight="1"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4:26" ht="12" customHeight="1"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4:26" ht="12" customHeight="1"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4:26" ht="12" customHeight="1"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4:26" ht="12" customHeight="1"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4:26" ht="12" customHeight="1"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4:26" ht="12" customHeight="1"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4:26" ht="12" customHeight="1"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4:26" ht="12" customHeight="1"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4:26" ht="12" customHeight="1"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4:26" ht="12" customHeight="1"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4:26" ht="12" customHeight="1"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4:26" ht="12" customHeight="1"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4:26" ht="12" customHeight="1"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4:26" ht="12" customHeight="1"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4:26" ht="12" customHeight="1"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4:26" ht="12" customHeight="1"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4:26" ht="12" customHeight="1"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4:26" ht="12" customHeight="1"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4:26" ht="12" customHeight="1"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4:26" ht="12" customHeight="1"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4:26" ht="12" customHeight="1"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4:26" ht="12" customHeight="1"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4:26" ht="12" customHeight="1"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4:26" ht="12" customHeight="1"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4:26" ht="12" customHeight="1"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4:26" ht="12" customHeight="1"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4:26" ht="12" customHeight="1"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4:26" ht="12" customHeight="1"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4:26" ht="12" customHeight="1"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4:26" ht="12" customHeight="1"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4:26" ht="12" customHeight="1"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4:26" ht="12" customHeight="1"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4:26" ht="12" customHeight="1"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4:26" ht="12" customHeight="1"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4:26" ht="12" customHeight="1"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4:26" ht="12" customHeight="1"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4:26" ht="12" customHeight="1"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4:26" ht="12" customHeight="1"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4:26" ht="12" customHeight="1"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4:26" ht="12" customHeight="1"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4:26" ht="12" customHeight="1"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4:26" ht="12" customHeight="1"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4:26" ht="12" customHeight="1"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4:26" ht="12" customHeight="1"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4:26" ht="12" customHeight="1"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4:26" ht="12" customHeight="1"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4:26" ht="12" customHeight="1"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4:26" ht="12" customHeight="1"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4:26" ht="12" customHeight="1"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4:26" ht="12" customHeight="1"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4:26" ht="12" customHeight="1"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4:26" ht="12" customHeight="1"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4:26" ht="12" customHeight="1"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4:26" ht="12" customHeight="1"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4:26" ht="12" customHeight="1"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4:26" ht="12" customHeight="1"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4:26" ht="12" customHeight="1"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4:26" ht="12" customHeight="1"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4:26" ht="12" customHeight="1"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4:26" ht="12" customHeight="1"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4:26" ht="12" customHeight="1"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4:26" ht="12" customHeight="1"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4:26" ht="12" customHeight="1"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4:26" ht="12" customHeight="1"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4:26" ht="12" customHeight="1"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4:26" ht="12" customHeight="1"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4:26" ht="12" customHeight="1"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4:26" ht="12" customHeight="1"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4:26" ht="12" customHeight="1"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4:26" ht="12" customHeight="1"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4:26" ht="12" customHeight="1"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4:26" ht="12" customHeight="1"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4:26" ht="12" customHeight="1"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4:26" ht="12" customHeight="1"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4:26" ht="12" customHeight="1"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4:26" ht="12" customHeight="1"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4:26" ht="12" customHeight="1"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4:26" ht="12" customHeight="1"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4:26" ht="12" customHeight="1"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4:26" ht="12" customHeight="1"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4:26" ht="12" customHeight="1"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4:26" ht="12" customHeight="1"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4:26" ht="12" customHeight="1"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4:26" ht="12" customHeight="1"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4:26" ht="12" customHeight="1"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4:26" ht="12" customHeight="1"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4:26" ht="12" customHeight="1"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4:26" ht="12" customHeight="1"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4:26" ht="12" customHeight="1"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4:26" ht="12" customHeight="1"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4:26" ht="12" customHeight="1"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4:26" ht="12" customHeight="1"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4:26" ht="12" customHeight="1"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4:26" ht="12" customHeight="1"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4:26" ht="12" customHeight="1"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4:26" ht="12" customHeight="1"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4:26" ht="12" customHeight="1"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4:26" ht="12" customHeight="1"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4:26" ht="12" customHeight="1"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4:26" ht="12" customHeight="1"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4:26" ht="12" customHeight="1"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4:26" ht="12" customHeight="1"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4:26" ht="12" customHeight="1"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4:26" ht="12" customHeight="1"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4:26" ht="12" customHeight="1"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4:26" ht="12" customHeight="1"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4:26" ht="12" customHeight="1"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4:26" ht="12" customHeight="1"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4:26" ht="12" customHeight="1"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4:26" ht="12" customHeight="1"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4:26" ht="12" customHeight="1"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4:26" ht="12" customHeight="1"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4:26" ht="12" customHeight="1"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4:26" ht="12" customHeight="1"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4:26" ht="12" customHeight="1"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4:26" ht="12" customHeight="1"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4:26" ht="12" customHeight="1"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4:26" ht="12" customHeight="1"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4:26" ht="12" customHeight="1"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4:26" ht="12" customHeight="1"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4:26" ht="12" customHeight="1"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4:26" ht="12" customHeight="1"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4:26" ht="12" customHeight="1"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4:26" ht="12" customHeight="1"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4:26" ht="12" customHeight="1"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4:26" ht="12" customHeight="1"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4:26" ht="12" customHeight="1"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4:26" ht="12" customHeight="1"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4:26" ht="12" customHeight="1"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4:26" ht="12" customHeight="1"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4:26" ht="12" customHeight="1"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4:26" ht="12" customHeight="1"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4:26" ht="12" customHeight="1"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4:26" ht="12" customHeight="1"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4:26" ht="12" customHeight="1"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4:26" ht="12" customHeight="1"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4:26" ht="12" customHeight="1"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4:26" ht="12" customHeight="1"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4:26" ht="12" customHeight="1"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4:26" ht="12" customHeight="1"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4:26" ht="12" customHeight="1"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4:26" ht="12" customHeight="1"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4:26" ht="12" customHeight="1"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4:26" ht="12" customHeight="1"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4:26" ht="12" customHeight="1"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4:26" ht="12" customHeight="1"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4:26" ht="12" customHeight="1"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4:26" ht="12" customHeight="1"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4:26" ht="12" customHeight="1"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4:26" ht="12" customHeight="1"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4:26" ht="12" customHeight="1"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4:26" ht="12" customHeight="1"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4:26" ht="12" customHeight="1"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4:26" ht="12" customHeight="1"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4:26" ht="12" customHeight="1"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4:26" ht="12" customHeight="1"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4:26" ht="12" customHeight="1"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4:26" ht="12" customHeight="1"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4:26" ht="12" customHeight="1"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4:26" ht="12" customHeight="1"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4:26" ht="12" customHeight="1"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4:26" ht="12" customHeight="1"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4:26" ht="12" customHeight="1"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4:26" ht="12" customHeight="1"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4:26" ht="12" customHeight="1"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4:26" ht="12" customHeight="1"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4:26" ht="12" customHeight="1"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4:26" ht="12" customHeight="1"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4:26" ht="12" customHeight="1"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4:26" ht="12" customHeight="1"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4:26" ht="12" customHeight="1"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4:26" ht="12" customHeight="1"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4:26" ht="12" customHeight="1"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4:26" ht="12" customHeight="1"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4:26" ht="12" customHeight="1"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4:26" ht="12" customHeight="1"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4:26" ht="12" customHeight="1"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4:26" ht="12" customHeight="1"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4:26" ht="12" customHeight="1"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4:26" ht="12" customHeight="1"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4:26" ht="12" customHeight="1"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4:26" ht="12" customHeight="1"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4:26" ht="12" customHeight="1"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4:26" ht="12" customHeight="1"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4:26" ht="12" customHeight="1"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4:26" ht="12" customHeight="1"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4:26" ht="12" customHeight="1"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4:26" ht="12" customHeight="1"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4:26" ht="12" customHeight="1"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4:26" ht="12" customHeight="1"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4:26" ht="12" customHeight="1"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4:26" ht="12" customHeight="1"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4:26" ht="12" customHeight="1"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4:26" ht="12" customHeight="1"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4:26" ht="12" customHeight="1"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4:26" ht="12" customHeight="1"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4:26" ht="12" customHeight="1"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4:26" ht="12" customHeight="1"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4:26" ht="12" customHeight="1"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4:26" ht="12" customHeight="1"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4:26" ht="12" customHeight="1"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4:26" ht="12" customHeight="1"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4:26" ht="12" customHeight="1"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4:26" ht="12" customHeight="1"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4:26" ht="12" customHeight="1"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4:26" ht="12" customHeight="1"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4:26" ht="12" customHeight="1"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4:26" ht="12" customHeight="1"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4:26" ht="12" customHeight="1"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4:26" ht="12" customHeight="1"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4:26" ht="12" customHeight="1"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4:26" ht="12" customHeight="1"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4:26" ht="12" customHeight="1"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4:26" ht="12" customHeight="1"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4:26" ht="12" customHeight="1"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4:26" ht="12" customHeight="1"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4:26" ht="12" customHeight="1"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4:26" ht="12" customHeight="1"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4:26" ht="12" customHeight="1"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4:26" ht="12" customHeight="1"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4:26" ht="12" customHeight="1"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4:26" ht="12" customHeight="1"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4:26" ht="12" customHeight="1"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4:26" ht="12" customHeight="1"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4:26" ht="12" customHeight="1"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4:26" ht="12" customHeight="1"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4:26" ht="12" customHeight="1"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4:26" ht="12" customHeight="1"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4:26" ht="12" customHeight="1"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4:26" ht="12" customHeight="1"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4:26" ht="12" customHeight="1"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4:26" ht="12" customHeight="1"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4:26" ht="12" customHeight="1"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4:26" ht="12" customHeight="1"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4:26" ht="12" customHeight="1"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4:26" ht="12" customHeight="1"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4:26" ht="12" customHeight="1"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4:26" ht="12" customHeight="1"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4:26" ht="12" customHeight="1"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4:26" ht="12" customHeight="1"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4:26" ht="12" customHeight="1"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4:26" ht="12" customHeight="1"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4:26" ht="12" customHeight="1"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4:26" ht="12" customHeight="1"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4:26" ht="12" customHeight="1"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4:26" ht="12" customHeight="1"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4:26" ht="12" customHeight="1"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4:26" ht="12" customHeight="1"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4:26" ht="12" customHeight="1"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4:26" ht="12" customHeight="1"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4:26" ht="12" customHeight="1"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4:26" ht="12" customHeight="1"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4:26" ht="12" customHeight="1"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4:26" ht="12" customHeight="1"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4:26" ht="12" customHeight="1"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4:26" ht="12" customHeight="1"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4:26" ht="12" customHeight="1"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4:26" ht="12" customHeight="1"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4:26" ht="12" customHeight="1"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4:26" ht="12" customHeight="1"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4:26" ht="12" customHeight="1"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4:26" ht="12" customHeight="1"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4:26" ht="12" customHeight="1"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4:26" ht="12" customHeight="1"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4:26" ht="12" customHeight="1"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4:26" ht="12" customHeight="1"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4:26" ht="12" customHeight="1"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4:26" ht="12" customHeight="1"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4:26" ht="12" customHeight="1"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4:26" ht="12" customHeight="1"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4:26" ht="12" customHeight="1"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4:26" ht="12" customHeight="1"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4:26" ht="12" customHeight="1"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4:26" ht="12" customHeight="1"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4:26" ht="12" customHeight="1"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4:26" ht="12" customHeight="1"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4:26" ht="12" customHeight="1"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4:26" ht="12" customHeight="1"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4:26" ht="12" customHeight="1"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4:26" ht="12" customHeight="1"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4:26" ht="12" customHeight="1"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4:26" ht="12" customHeight="1"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4:26" ht="12" customHeight="1"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4:26" ht="12" customHeight="1"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4:26" ht="12" customHeight="1"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4:26" ht="12" customHeight="1"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4:26" ht="12" customHeight="1"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4:26" ht="12" customHeight="1"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4:26" ht="12" customHeight="1"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4:26" ht="12" customHeight="1"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4:26" ht="12" customHeight="1"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4:26" ht="12" customHeight="1"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4:26" ht="12" customHeight="1"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4:26" ht="12" customHeight="1"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4:26" ht="12" customHeight="1"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4:26" ht="12" customHeight="1"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4:26" ht="12" customHeight="1"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4:26" ht="12" customHeight="1"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4:26" ht="12" customHeight="1"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4:26" ht="12" customHeight="1"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4:26" ht="12" customHeight="1"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4:26" ht="12" customHeight="1"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4:26" ht="12" customHeight="1"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4:26" ht="12" customHeight="1"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4:26" ht="12" customHeight="1"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4:26" ht="12" customHeight="1"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4:26" ht="12" customHeight="1"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4:26" ht="12" customHeight="1"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4:26" ht="12" customHeight="1"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4:26" ht="12" customHeight="1"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4:26" ht="12" customHeight="1"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4:26" ht="12" customHeight="1"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4:26" ht="12" customHeight="1"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4:26" ht="12" customHeight="1"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4:26" ht="12" customHeight="1"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4:26" ht="12" customHeight="1"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4:26" ht="12" customHeight="1"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4:26" ht="12" customHeight="1"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4:26" ht="12" customHeight="1"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4:26" ht="12" customHeight="1"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4:26" ht="12" customHeight="1"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4:26" ht="12" customHeight="1"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4:26" ht="12" customHeight="1"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4:26" ht="12" customHeight="1"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4:26" ht="12" customHeight="1"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4:26" ht="12" customHeight="1"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4:26" ht="12" customHeight="1"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4:26" ht="12" customHeight="1"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4:26" ht="12" customHeight="1"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4:26" ht="12" customHeight="1"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4:26" ht="12" customHeight="1"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4:26" ht="12" customHeight="1"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4:26" ht="12" customHeight="1"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4:26" ht="12" customHeight="1"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4:26" ht="12" customHeight="1"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4:26" ht="12" customHeight="1"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4:26" ht="12" customHeight="1"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4:26" ht="12" customHeight="1"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4:26" ht="12" customHeight="1"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4:26" ht="12" customHeight="1"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4:26" ht="12" customHeight="1"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4:26" ht="12" customHeight="1"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4:26" ht="12" customHeight="1"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4:26" ht="12" customHeight="1"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4:26" ht="12" customHeight="1"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4:26" ht="12" customHeight="1"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4:26" ht="12" customHeight="1"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4:26" ht="12" customHeight="1"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4:26" ht="12" customHeight="1"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4:26" ht="12" customHeight="1"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4:26" ht="12" customHeight="1"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4:26" ht="12" customHeight="1"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4:26" ht="12" customHeight="1"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4:26" ht="12" customHeight="1"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4:26" ht="12" customHeight="1"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4:26" ht="12" customHeight="1"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4:26" ht="12" customHeight="1"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4:26" ht="12" customHeight="1"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4:26" ht="12" customHeight="1"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4:26" ht="12" customHeight="1"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4:26" ht="12" customHeight="1"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4:26" ht="12" customHeight="1"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4:26" ht="12" customHeight="1"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4:26" ht="12" customHeight="1"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4:26" ht="12" customHeight="1"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4:26" ht="12" customHeight="1"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4:26" ht="12" customHeight="1"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4:26" ht="12" customHeight="1"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4:26" ht="12" customHeight="1"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4:26" ht="12" customHeight="1"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4:26" ht="12" customHeight="1"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4:26" ht="12" customHeight="1"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4:26" ht="12" customHeight="1"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4:26" ht="12" customHeight="1"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4:26" ht="12" customHeight="1"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4:26" ht="12" customHeight="1"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4:26" ht="12" customHeight="1"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4:26" ht="12" customHeight="1"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4:26" ht="12" customHeight="1"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4:26" ht="12" customHeight="1"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4:26" ht="12" customHeight="1"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4:26" ht="12" customHeight="1"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4:26" ht="12" customHeight="1"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4:26" ht="12" customHeight="1"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4:26" ht="12" customHeight="1"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4:26" ht="12" customHeight="1"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4:26" ht="12" customHeight="1"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4:26" ht="12" customHeight="1"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4:26" ht="12" customHeight="1"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4:26" ht="12" customHeight="1"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4:26" ht="12" customHeight="1"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4:26" ht="12" customHeight="1"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4:26" ht="12" customHeight="1"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4:26" ht="12" customHeight="1"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4:26" ht="12" customHeight="1"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4:26" ht="12" customHeight="1"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4:26" ht="12" customHeight="1"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4:26" ht="12" customHeight="1"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4:26" ht="12" customHeight="1"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4:26" ht="12" customHeight="1"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4:26" ht="12" customHeight="1"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4:26" ht="12" customHeight="1"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4:26" ht="12" customHeight="1"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4:26" ht="12" customHeight="1"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4:26" ht="12" customHeight="1"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4:26" ht="12" customHeight="1"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4:26" ht="12" customHeight="1"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4:26" ht="12" customHeight="1"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4:26" ht="12" customHeight="1"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4:26" ht="12" customHeight="1"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4:26" ht="12" customHeight="1"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4:26" ht="12" customHeight="1"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4:26" ht="12" customHeight="1"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4:26" ht="12" customHeight="1"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4:26" ht="12" customHeight="1"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4:26" ht="12" customHeight="1"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4:26" ht="12" customHeight="1"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4:26" ht="12" customHeight="1"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4:26" ht="12" customHeight="1"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4:26" ht="12" customHeight="1"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4:26" ht="12" customHeight="1"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4:26" ht="12" customHeight="1"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4:26" ht="12" customHeight="1"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4:26" ht="12" customHeight="1"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4:26" ht="12" customHeight="1"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4:26" ht="12" customHeight="1"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4:26" ht="12" customHeight="1"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4:26" ht="12" customHeight="1"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4:26" ht="12" customHeight="1"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4:26" ht="12" customHeight="1"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4:26" ht="12" customHeight="1"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4:26" ht="12" customHeight="1"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4:26" ht="12" customHeight="1"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4:26" ht="12" customHeight="1"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4:26" ht="12" customHeight="1"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4:26" ht="12" customHeight="1"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4:26" ht="12" customHeight="1"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4:26" ht="12" customHeight="1"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4:26" ht="12" customHeight="1"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4:26" ht="12" customHeight="1"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4:26" ht="12" customHeight="1"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4:26" ht="12" customHeight="1"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4:26" ht="12" customHeight="1"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4:26" ht="12" customHeight="1"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4:26" ht="12" customHeight="1"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4:26" ht="12" customHeight="1"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4:26" ht="12" customHeight="1"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4:26" ht="12" customHeight="1"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4:26" ht="12" customHeight="1"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4:26" ht="12" customHeight="1"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4:26" ht="12" customHeight="1"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4:26" ht="12" customHeight="1"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4:26" ht="12" customHeight="1"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4:26" ht="12" customHeight="1"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4:26" ht="12" customHeight="1"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4:26" ht="12" customHeight="1"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4:26" ht="12" customHeight="1"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4:26" ht="12" customHeight="1"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4:26" ht="12" customHeight="1"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4:26" ht="12" customHeight="1"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4:26" ht="12" customHeight="1"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4:26" ht="12" customHeight="1"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4:26" ht="12" customHeight="1"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4:26" ht="12" customHeight="1"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4:26" ht="12" customHeight="1"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4:26" ht="12" customHeight="1"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4:26" ht="12" customHeight="1"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4:26" ht="12" customHeight="1"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4:26" ht="12" customHeight="1"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4:26" ht="12" customHeight="1"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4:26" ht="12" customHeight="1"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4:26" ht="12" customHeight="1"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4:26" ht="12" customHeight="1"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4:26" ht="12" customHeight="1"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4:26" ht="12" customHeight="1"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4:26" ht="12" customHeight="1"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4:26" ht="12" customHeight="1"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4:26" ht="12" customHeight="1"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4:26" ht="12" customHeight="1"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4:26" ht="12" customHeight="1"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4:26" ht="12" customHeight="1"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4:26" ht="12" customHeight="1"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4:26" ht="12" customHeight="1"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4:26" ht="12" customHeight="1"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4:26" ht="12" customHeight="1"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4:26" ht="12" customHeight="1"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4:26" ht="12" customHeight="1"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4:26" ht="12" customHeight="1"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4:26" ht="12" customHeight="1"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4:26" ht="12" customHeight="1"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4:26" ht="12" customHeight="1"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4:26" ht="12" customHeight="1"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4:26" ht="12" customHeight="1"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4:26" ht="12" customHeight="1"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4:26" ht="12" customHeight="1"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4:26" ht="12" customHeight="1"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4:26" ht="12" customHeight="1"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4:26" ht="12" customHeight="1"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4:26" ht="12" customHeight="1"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4:26" ht="12" customHeight="1"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4:26" ht="12" customHeight="1"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4:26" ht="12" customHeight="1"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4:26" ht="12" customHeight="1"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4:26" ht="12" customHeight="1"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4:26" ht="12" customHeight="1"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4:26" ht="12" customHeight="1"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4:26" ht="12" customHeight="1"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4:26" ht="12" customHeight="1"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4:26" ht="12" customHeight="1"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4:26" ht="12" customHeight="1"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4:26" ht="12" customHeight="1"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4:26" ht="12" customHeight="1"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4:26" ht="12" customHeight="1"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4:26" ht="12" customHeight="1"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4:26" ht="12" customHeight="1"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4:26" ht="12" customHeight="1"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4:26" ht="12" customHeight="1"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4:26" ht="12" customHeight="1"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4:26" ht="12" customHeight="1"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4:26" ht="12" customHeight="1"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4:26" ht="12" customHeight="1"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4:26" ht="12" customHeight="1"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4:26" ht="12" customHeight="1"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4:26" ht="12" customHeight="1"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4:26" ht="12" customHeight="1"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4:26" ht="12" customHeight="1"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4:26" ht="12" customHeight="1"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4:26" ht="12" customHeight="1"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4:26" ht="12" customHeight="1"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4:26" ht="12" customHeight="1"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4:26" ht="12" customHeight="1"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4:26" ht="12" customHeight="1"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4:26" ht="12" customHeight="1"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4:26" ht="12" customHeight="1"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4:26" ht="12" customHeight="1"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4:26" ht="12" customHeight="1"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4:26" ht="12" customHeight="1"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4:26" ht="12" customHeight="1"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4:26" ht="12" customHeight="1"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4:26" ht="12" customHeight="1"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4:26" ht="12" customHeight="1"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4:26" ht="12" customHeight="1"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4:26" ht="12" customHeight="1"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4:26" ht="12" customHeight="1"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4:26" ht="12" customHeight="1"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4:26" ht="12" customHeight="1"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4:26" ht="12" customHeight="1"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4:26" ht="12" customHeight="1"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4:26" ht="12" customHeight="1"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4:26" ht="12" customHeight="1"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4:26" ht="12" customHeight="1"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4:26" ht="12" customHeight="1"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4:26" ht="12" customHeight="1"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4:26" ht="12" customHeight="1"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4:26" ht="12" customHeight="1"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4:26" ht="12" customHeight="1"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4:26" ht="12" customHeight="1"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4:26" ht="12" customHeight="1"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4:26" ht="12" customHeight="1"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4:26" ht="12" customHeight="1"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4:26" ht="12" customHeight="1"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4:26" ht="12" customHeight="1"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4:26" ht="12" customHeight="1"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4:26" ht="12" customHeight="1"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4:26" ht="12" customHeight="1"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4:26" ht="12" customHeight="1"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4:26" ht="12" customHeight="1"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4:26" ht="12" customHeight="1"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4:26" ht="12" customHeight="1"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4:26" ht="12" customHeight="1"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4:26" ht="12" customHeight="1"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4:26" ht="12" customHeight="1"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4:26" ht="12" customHeight="1"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4:26" ht="12" customHeight="1"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4:26" ht="12" customHeight="1"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4:26" ht="12" customHeight="1"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4:26" ht="12" customHeight="1"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4:26" ht="12" customHeight="1"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4:26" ht="12" customHeight="1"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4:26" ht="12" customHeight="1"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4:26" ht="12" customHeight="1"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4:26" ht="12" customHeight="1"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4:26" ht="12" customHeight="1"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4:26" ht="12" customHeight="1"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4:26" ht="12" customHeight="1"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4:26" ht="12" customHeight="1"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4:26" ht="12" customHeight="1"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4:26" ht="12" customHeight="1"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4:26" ht="12" customHeight="1"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4:26" ht="12" customHeight="1"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4:26" ht="12" customHeight="1"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4:26" ht="12" customHeight="1"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4:26" ht="12" customHeight="1"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4:26" ht="12" customHeight="1"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4:26" ht="12" customHeight="1"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4:26" ht="12" customHeight="1"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4:26" ht="12" customHeight="1"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4:26" ht="12" customHeight="1"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4:26" ht="12" customHeight="1"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4:26" ht="12" customHeight="1"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4:26" ht="12" customHeight="1"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4:26" ht="12" customHeight="1"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4:26" ht="12" customHeight="1"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">
    <mergeCell ref="E4:J12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000"/>
  <sheetViews>
    <sheetView tabSelected="1" topLeftCell="A41" workbookViewId="0">
      <selection activeCell="AC70" sqref="AC70"/>
    </sheetView>
  </sheetViews>
  <sheetFormatPr defaultColWidth="14.453125" defaultRowHeight="15" customHeight="1"/>
  <cols>
    <col min="1" max="1" width="7.08984375" customWidth="1"/>
    <col min="2" max="2" width="2.453125" customWidth="1"/>
    <col min="3" max="3" width="14.7265625" customWidth="1"/>
    <col min="4" max="4" width="2.453125" customWidth="1"/>
    <col min="5" max="5" width="14.7265625" customWidth="1"/>
    <col min="6" max="6" width="2.453125" customWidth="1"/>
    <col min="7" max="7" width="4.453125" customWidth="1"/>
    <col min="8" max="8" width="7.7265625" customWidth="1"/>
    <col min="9" max="9" width="7.26953125" customWidth="1"/>
    <col min="10" max="10" width="1.7265625" customWidth="1"/>
    <col min="11" max="11" width="7.26953125" customWidth="1"/>
    <col min="12" max="12" width="2.7265625" customWidth="1"/>
    <col min="13" max="13" width="7.7265625" customWidth="1"/>
    <col min="14" max="14" width="9" customWidth="1"/>
    <col min="15" max="15" width="4.7265625" customWidth="1"/>
    <col min="16" max="16" width="6" customWidth="1"/>
    <col min="17" max="27" width="8.08984375" hidden="1" customWidth="1"/>
    <col min="28" max="28" width="8.08984375" customWidth="1"/>
    <col min="29" max="29" width="44.7265625" customWidth="1"/>
    <col min="30" max="52" width="8.81640625" customWidth="1"/>
  </cols>
  <sheetData>
    <row r="1" spans="1:52" ht="12.75" customHeight="1">
      <c r="A1" s="239" t="s">
        <v>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6"/>
      <c r="P1" s="4"/>
      <c r="Q1" s="4"/>
      <c r="R1" s="8"/>
      <c r="AB1" s="10"/>
      <c r="AC1" s="11" t="s">
        <v>7</v>
      </c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</row>
    <row r="2" spans="1:52" ht="9" customHeight="1">
      <c r="A2" s="223" t="s">
        <v>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7"/>
      <c r="P2" s="4"/>
      <c r="Q2" s="4"/>
      <c r="R2" s="8"/>
      <c r="AB2" s="10"/>
      <c r="AC2" s="221" t="s">
        <v>1576</v>
      </c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</row>
    <row r="3" spans="1:52" ht="13.5" customHeight="1">
      <c r="A3" s="222" t="s">
        <v>21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25"/>
      <c r="P3" s="4"/>
      <c r="Q3" s="4"/>
      <c r="R3" s="8"/>
      <c r="AB3" s="10"/>
      <c r="AC3" s="143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</row>
    <row r="4" spans="1:52" ht="9" customHeight="1">
      <c r="A4" s="223" t="s">
        <v>28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7"/>
      <c r="P4" s="4"/>
      <c r="Q4" s="4"/>
      <c r="R4" s="8"/>
      <c r="AB4" s="10"/>
      <c r="AC4" s="143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</row>
    <row r="5" spans="1:52" ht="12.75" customHeight="1">
      <c r="A5" s="213" t="s">
        <v>29</v>
      </c>
      <c r="B5" s="143"/>
      <c r="C5" s="143"/>
      <c r="D5" s="143"/>
      <c r="E5" s="143"/>
      <c r="F5" s="215"/>
      <c r="G5" s="143"/>
      <c r="H5" s="213" t="s">
        <v>34</v>
      </c>
      <c r="I5" s="143"/>
      <c r="J5" s="143"/>
      <c r="K5" s="143"/>
      <c r="L5" s="143"/>
      <c r="M5" s="143"/>
      <c r="N5" s="143"/>
      <c r="O5" s="36"/>
      <c r="P5" s="4"/>
      <c r="Q5" s="4"/>
      <c r="R5" s="8"/>
      <c r="AB5" s="10"/>
      <c r="AC5" s="143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</row>
    <row r="6" spans="1:52" ht="12" customHeight="1">
      <c r="A6" s="42" t="s">
        <v>38</v>
      </c>
      <c r="B6" s="236"/>
      <c r="C6" s="191"/>
      <c r="D6" s="191"/>
      <c r="E6" s="191"/>
      <c r="F6" s="143"/>
      <c r="G6" s="143"/>
      <c r="H6" s="42" t="s">
        <v>38</v>
      </c>
      <c r="I6" s="236"/>
      <c r="J6" s="191"/>
      <c r="K6" s="191"/>
      <c r="L6" s="191"/>
      <c r="M6" s="191"/>
      <c r="N6" s="191"/>
      <c r="O6" s="42"/>
      <c r="P6" s="4"/>
      <c r="Q6" s="14"/>
      <c r="R6" s="8"/>
      <c r="AB6" s="10"/>
      <c r="AC6" s="143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</row>
    <row r="7" spans="1:52" ht="12" customHeight="1">
      <c r="A7" s="46" t="s">
        <v>54</v>
      </c>
      <c r="B7" s="240"/>
      <c r="C7" s="151"/>
      <c r="D7" s="151"/>
      <c r="E7" s="151"/>
      <c r="F7" s="143"/>
      <c r="G7" s="143"/>
      <c r="H7" s="46" t="s">
        <v>54</v>
      </c>
      <c r="I7" s="236"/>
      <c r="J7" s="191"/>
      <c r="K7" s="191"/>
      <c r="L7" s="191"/>
      <c r="M7" s="191"/>
      <c r="N7" s="191"/>
      <c r="O7" s="42"/>
      <c r="P7" s="4"/>
      <c r="Q7" s="14"/>
      <c r="R7" s="8"/>
      <c r="AB7" s="10"/>
      <c r="AC7" s="143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</row>
    <row r="8" spans="1:52" ht="12" customHeight="1">
      <c r="A8" s="46" t="s">
        <v>61</v>
      </c>
      <c r="B8" s="240"/>
      <c r="C8" s="151"/>
      <c r="D8" s="151"/>
      <c r="E8" s="151"/>
      <c r="F8" s="143"/>
      <c r="G8" s="143"/>
      <c r="H8" s="46" t="s">
        <v>61</v>
      </c>
      <c r="I8" s="236"/>
      <c r="J8" s="191"/>
      <c r="K8" s="191"/>
      <c r="L8" s="191"/>
      <c r="M8" s="191"/>
      <c r="N8" s="191"/>
      <c r="O8" s="42"/>
      <c r="P8" s="4"/>
      <c r="Q8" s="4"/>
      <c r="R8" s="8"/>
      <c r="AB8" s="10"/>
      <c r="AC8" s="143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</row>
    <row r="9" spans="1:52" ht="12" customHeight="1">
      <c r="A9" s="46" t="s">
        <v>68</v>
      </c>
      <c r="B9" s="240"/>
      <c r="C9" s="151"/>
      <c r="D9" s="42" t="s">
        <v>70</v>
      </c>
      <c r="E9" s="44"/>
      <c r="F9" s="143"/>
      <c r="G9" s="143"/>
      <c r="H9" s="46" t="s">
        <v>68</v>
      </c>
      <c r="I9" s="240"/>
      <c r="J9" s="151"/>
      <c r="K9" s="151"/>
      <c r="L9" s="42" t="s">
        <v>70</v>
      </c>
      <c r="M9" s="240"/>
      <c r="N9" s="151"/>
      <c r="O9" s="42"/>
      <c r="P9" s="4"/>
      <c r="Q9" s="14"/>
      <c r="R9" s="8"/>
      <c r="AB9" s="10"/>
      <c r="AC9" s="143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</row>
    <row r="10" spans="1:52" ht="12" customHeight="1">
      <c r="A10" s="46" t="s">
        <v>76</v>
      </c>
      <c r="B10" s="240"/>
      <c r="C10" s="151"/>
      <c r="D10" s="151"/>
      <c r="E10" s="151"/>
      <c r="F10" s="143"/>
      <c r="G10" s="143"/>
      <c r="H10" s="46" t="s">
        <v>76</v>
      </c>
      <c r="I10" s="240"/>
      <c r="J10" s="151"/>
      <c r="K10" s="151"/>
      <c r="L10" s="151"/>
      <c r="M10" s="151"/>
      <c r="N10" s="151"/>
      <c r="O10" s="42"/>
      <c r="P10" s="4"/>
      <c r="Q10" s="14"/>
      <c r="R10" s="8"/>
      <c r="AB10" s="10"/>
      <c r="AC10" s="143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</row>
    <row r="11" spans="1:52" ht="12" customHeight="1">
      <c r="A11" s="241" t="s">
        <v>83</v>
      </c>
      <c r="B11" s="143"/>
      <c r="C11" s="143"/>
      <c r="D11" s="143"/>
      <c r="E11" s="47"/>
      <c r="F11" s="143"/>
      <c r="G11" s="143"/>
      <c r="H11" s="48" t="s">
        <v>87</v>
      </c>
      <c r="I11" s="242"/>
      <c r="J11" s="151"/>
      <c r="K11" s="151"/>
      <c r="L11" s="151"/>
      <c r="M11" s="151"/>
      <c r="N11" s="151"/>
      <c r="O11" s="46"/>
      <c r="P11" s="4"/>
      <c r="Q11" s="4"/>
      <c r="R11" s="8"/>
      <c r="AB11" s="10"/>
      <c r="AC11" s="143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</row>
    <row r="12" spans="1:52" ht="9" customHeight="1">
      <c r="A12" s="4"/>
      <c r="B12" s="243" t="s">
        <v>90</v>
      </c>
      <c r="C12" s="143"/>
      <c r="D12" s="143"/>
      <c r="E12" s="143"/>
      <c r="F12" s="143"/>
      <c r="G12" s="143"/>
      <c r="H12" s="4"/>
      <c r="I12" s="241"/>
      <c r="J12" s="143"/>
      <c r="K12" s="143"/>
      <c r="L12" s="143"/>
      <c r="M12" s="143"/>
      <c r="N12" s="143"/>
      <c r="O12" s="46"/>
      <c r="P12" s="4"/>
      <c r="Q12" s="14"/>
      <c r="R12" s="8"/>
      <c r="AB12" s="10"/>
      <c r="AC12" s="143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</row>
    <row r="13" spans="1:52" ht="8.25" customHeight="1">
      <c r="A13" s="15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4"/>
      <c r="P13" s="4"/>
      <c r="Q13" s="14"/>
      <c r="R13" s="8"/>
      <c r="AB13" s="10"/>
      <c r="AC13" s="143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</row>
    <row r="14" spans="1:52" ht="12.75" customHeight="1">
      <c r="A14" s="204" t="s">
        <v>96</v>
      </c>
      <c r="B14" s="143"/>
      <c r="C14" s="49"/>
      <c r="D14" s="48"/>
      <c r="E14" s="49"/>
      <c r="F14" s="14"/>
      <c r="G14" s="14"/>
      <c r="H14" s="204" t="s">
        <v>102</v>
      </c>
      <c r="I14" s="143"/>
      <c r="J14" s="14"/>
      <c r="K14" s="50" t="s">
        <v>103</v>
      </c>
      <c r="L14" s="14"/>
      <c r="M14" s="14"/>
      <c r="N14" s="14"/>
      <c r="O14" s="14"/>
      <c r="P14" s="4"/>
      <c r="Q14" s="14"/>
      <c r="R14" s="8"/>
      <c r="AB14" s="10"/>
      <c r="AC14" s="143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</row>
    <row r="15" spans="1:52" ht="14.25" customHeight="1">
      <c r="A15" s="205" t="str">
        <f>IF(OR(B6="",B7="",B8="",B9="",E9="",B10="",E11="",C14="",E14="",I6="",I7="",I8="",I9="",M9="",I10="",I11="",K14=""), "PLEASE COMPLETE ALL SCHOOL AND COACH INFORMATION IN THE ABOVE FORM", "")</f>
        <v>PLEASE COMPLETE ALL SCHOOL AND COACH INFORMATION IN THE ABOVE FORM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7"/>
      <c r="O15" s="14"/>
      <c r="P15" s="4"/>
      <c r="Q15" s="4"/>
      <c r="R15" s="8"/>
      <c r="AB15" s="10"/>
      <c r="AC15" s="143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</row>
    <row r="16" spans="1:52" ht="11.25" customHeight="1">
      <c r="A16" s="51" t="s">
        <v>110</v>
      </c>
      <c r="B16" s="208" t="s">
        <v>111</v>
      </c>
      <c r="C16" s="209"/>
      <c r="D16" s="209"/>
      <c r="E16" s="210"/>
      <c r="F16" s="52" t="s">
        <v>115</v>
      </c>
      <c r="G16" s="211" t="s">
        <v>119</v>
      </c>
      <c r="H16" s="212"/>
      <c r="I16" s="53" t="s">
        <v>120</v>
      </c>
      <c r="J16" s="224"/>
      <c r="K16" s="214" t="s">
        <v>121</v>
      </c>
      <c r="L16" s="143"/>
      <c r="M16" s="143"/>
      <c r="N16" s="144"/>
      <c r="O16" s="225"/>
      <c r="P16" s="54"/>
      <c r="Q16" s="55" t="s">
        <v>110</v>
      </c>
      <c r="R16" s="216" t="s">
        <v>111</v>
      </c>
      <c r="S16" s="217"/>
      <c r="T16" s="217"/>
      <c r="U16" s="218"/>
      <c r="V16" s="56" t="s">
        <v>115</v>
      </c>
      <c r="W16" s="244" t="s">
        <v>119</v>
      </c>
      <c r="X16" s="218"/>
      <c r="Y16" s="57" t="s">
        <v>120</v>
      </c>
      <c r="Z16" s="58"/>
      <c r="AA16" s="58"/>
      <c r="AB16" s="10"/>
      <c r="AC16" s="143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58"/>
      <c r="AY16" s="58"/>
      <c r="AZ16" s="58"/>
    </row>
    <row r="17" spans="1:52" ht="7.5" customHeight="1">
      <c r="A17" s="245" t="s">
        <v>134</v>
      </c>
      <c r="B17" s="246" t="s">
        <v>135</v>
      </c>
      <c r="C17" s="59" t="s">
        <v>136</v>
      </c>
      <c r="D17" s="60" t="s">
        <v>115</v>
      </c>
      <c r="E17" s="59" t="s">
        <v>140</v>
      </c>
      <c r="F17" s="60" t="s">
        <v>115</v>
      </c>
      <c r="G17" s="187"/>
      <c r="H17" s="188"/>
      <c r="I17" s="219">
        <f>IF(G17="", 0, IF(W17&gt;='Boys Power Table'!$AM$204,0, IF(LOOKUP(W17, 'Boys Power Table'!$AM$4:$AM$204)=W17, VLOOKUP(W17, 'Boys Power Table'!$AM$4:$AN$204, 2), VLOOKUP(W17, 'Boys Power Table'!$AM$4:$AN$204, 2)-3)))</f>
        <v>0</v>
      </c>
      <c r="J17" s="142"/>
      <c r="K17" s="142"/>
      <c r="L17" s="143"/>
      <c r="M17" s="143"/>
      <c r="N17" s="144"/>
      <c r="O17" s="143"/>
      <c r="P17" s="4"/>
      <c r="Q17" s="245" t="s">
        <v>144</v>
      </c>
      <c r="R17" s="247" t="s">
        <v>135</v>
      </c>
      <c r="S17" s="61" t="s">
        <v>136</v>
      </c>
      <c r="T17" s="62" t="s">
        <v>115</v>
      </c>
      <c r="U17" s="63" t="s">
        <v>140</v>
      </c>
      <c r="V17" s="65" t="s">
        <v>115</v>
      </c>
      <c r="W17" s="198">
        <f>IF(G17&lt;20000, INT(G17/10000)*60+(G17-10000)/100, INT(G17/10000)*60+(G17-20000)/100)</f>
        <v>-100</v>
      </c>
      <c r="X17" s="199"/>
      <c r="Y17" s="183"/>
      <c r="AB17" s="10"/>
      <c r="AC17" s="143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</row>
    <row r="18" spans="1:52" ht="12" customHeight="1">
      <c r="A18" s="157"/>
      <c r="B18" s="229"/>
      <c r="C18" s="68"/>
      <c r="D18" s="69" t="str">
        <f>IF(C18="", "", VLOOKUP(C18, 'Boys Roster'!$B$4:$C$33, 2, FALSE))</f>
        <v/>
      </c>
      <c r="E18" s="68"/>
      <c r="F18" s="70" t="str">
        <f>IF(E18="", "", VLOOKUP(E18, 'Boys Roster'!$B$4:$C$33, 2, FALSE))</f>
        <v/>
      </c>
      <c r="G18" s="189"/>
      <c r="H18" s="143"/>
      <c r="I18" s="196"/>
      <c r="J18" s="142"/>
      <c r="K18" s="220" t="s">
        <v>166</v>
      </c>
      <c r="L18" s="143"/>
      <c r="M18" s="143"/>
      <c r="N18" s="71"/>
      <c r="O18" s="143"/>
      <c r="P18" s="4"/>
      <c r="Q18" s="157"/>
      <c r="R18" s="229"/>
      <c r="S18" s="72" t="s">
        <v>170</v>
      </c>
      <c r="T18" s="73">
        <v>10</v>
      </c>
      <c r="U18" s="74" t="s">
        <v>171</v>
      </c>
      <c r="V18" s="75">
        <v>9</v>
      </c>
      <c r="W18" s="189"/>
      <c r="X18" s="200"/>
      <c r="Y18" s="184"/>
      <c r="AB18" s="10"/>
      <c r="AC18" s="143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</row>
    <row r="19" spans="1:52" ht="6.75" customHeight="1">
      <c r="A19" s="157"/>
      <c r="B19" s="229"/>
      <c r="C19" s="76" t="s">
        <v>178</v>
      </c>
      <c r="D19" s="60" t="s">
        <v>115</v>
      </c>
      <c r="E19" s="76" t="s">
        <v>179</v>
      </c>
      <c r="F19" s="60" t="s">
        <v>115</v>
      </c>
      <c r="G19" s="189"/>
      <c r="H19" s="143"/>
      <c r="I19" s="196"/>
      <c r="J19" s="142"/>
      <c r="K19" s="186"/>
      <c r="L19" s="146"/>
      <c r="M19" s="146"/>
      <c r="N19" s="147"/>
      <c r="O19" s="143"/>
      <c r="P19" s="4"/>
      <c r="Q19" s="157"/>
      <c r="R19" s="229"/>
      <c r="S19" s="77" t="s">
        <v>178</v>
      </c>
      <c r="T19" s="78" t="s">
        <v>115</v>
      </c>
      <c r="U19" s="79" t="s">
        <v>179</v>
      </c>
      <c r="V19" s="80" t="s">
        <v>115</v>
      </c>
      <c r="W19" s="189"/>
      <c r="X19" s="200"/>
      <c r="Y19" s="184"/>
      <c r="AB19" s="10"/>
      <c r="AC19" s="143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</row>
    <row r="20" spans="1:52" ht="11.25" customHeight="1">
      <c r="A20" s="157"/>
      <c r="B20" s="230"/>
      <c r="C20" s="68"/>
      <c r="D20" s="69" t="str">
        <f>IF(C20="", "", VLOOKUP(C20, 'Boys Roster'!$B$4:$C$33, 2, FALSE))</f>
        <v/>
      </c>
      <c r="E20" s="68"/>
      <c r="F20" s="69" t="str">
        <f>IF(E20="", "", VLOOKUP(E20, 'Boys Roster'!$B$4:$C$33, 2, FALSE))</f>
        <v/>
      </c>
      <c r="G20" s="190"/>
      <c r="H20" s="191"/>
      <c r="I20" s="197"/>
      <c r="J20" s="142"/>
      <c r="K20" s="81"/>
      <c r="L20" s="81"/>
      <c r="M20" s="81"/>
      <c r="N20" s="81"/>
      <c r="O20" s="143"/>
      <c r="P20" s="4"/>
      <c r="Q20" s="157"/>
      <c r="R20" s="230"/>
      <c r="S20" s="72" t="s">
        <v>194</v>
      </c>
      <c r="T20" s="73">
        <v>11</v>
      </c>
      <c r="U20" s="74" t="s">
        <v>195</v>
      </c>
      <c r="V20" s="75">
        <v>10</v>
      </c>
      <c r="W20" s="190"/>
      <c r="X20" s="201"/>
      <c r="Y20" s="185"/>
      <c r="AB20" s="10"/>
      <c r="AC20" s="143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</row>
    <row r="21" spans="1:52" ht="7.5" customHeight="1">
      <c r="A21" s="157"/>
      <c r="B21" s="248" t="s">
        <v>202</v>
      </c>
      <c r="C21" s="76" t="s">
        <v>136</v>
      </c>
      <c r="D21" s="60" t="s">
        <v>115</v>
      </c>
      <c r="E21" s="76" t="s">
        <v>140</v>
      </c>
      <c r="F21" s="60" t="s">
        <v>115</v>
      </c>
      <c r="G21" s="192"/>
      <c r="H21" s="193"/>
      <c r="I21" s="195">
        <f>IF(G21="", 0, IF(W21&gt;='Boys Power Table'!$AM$204,0, IF(LOOKUP(W21, 'Boys Power Table'!$AM$4:$AM$204)=W21, VLOOKUP(W21, 'Boys Power Table'!$AM$4:$AN$204, 2), VLOOKUP(W21, 'Boys Power Table'!$AM$4:$AN$204, 2)-3)))</f>
        <v>0</v>
      </c>
      <c r="J21" s="142"/>
      <c r="K21" s="153"/>
      <c r="L21" s="143"/>
      <c r="M21" s="143"/>
      <c r="N21" s="143"/>
      <c r="O21" s="143"/>
      <c r="P21" s="4"/>
      <c r="Q21" s="157"/>
      <c r="R21" s="231" t="s">
        <v>202</v>
      </c>
      <c r="S21" s="82" t="s">
        <v>136</v>
      </c>
      <c r="T21" s="83" t="s">
        <v>115</v>
      </c>
      <c r="U21" s="84" t="s">
        <v>140</v>
      </c>
      <c r="V21" s="85" t="s">
        <v>115</v>
      </c>
      <c r="W21" s="198">
        <f>IF(G21&lt;20000, INT(G21/10000)*60+(G21-10000)/100, INT(G21/10000)*60+(G21-20000)/100)</f>
        <v>-100</v>
      </c>
      <c r="X21" s="199"/>
      <c r="Y21" s="202"/>
      <c r="AB21" s="10"/>
      <c r="AC21" s="143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</row>
    <row r="22" spans="1:52" ht="12" customHeight="1">
      <c r="A22" s="157"/>
      <c r="B22" s="229"/>
      <c r="C22" s="68"/>
      <c r="D22" s="69" t="str">
        <f>IF(C22="", "", VLOOKUP(C22, 'Boys Roster'!$B$4:$C$33, 2, FALSE))</f>
        <v/>
      </c>
      <c r="E22" s="68"/>
      <c r="F22" s="69" t="str">
        <f>IF(E22="", "", VLOOKUP(E22, 'Boys Roster'!$B$4:$C$33, 2, FALSE))</f>
        <v/>
      </c>
      <c r="G22" s="189"/>
      <c r="H22" s="143"/>
      <c r="I22" s="196"/>
      <c r="J22" s="142"/>
      <c r="K22" s="143"/>
      <c r="L22" s="143"/>
      <c r="M22" s="143"/>
      <c r="N22" s="143"/>
      <c r="O22" s="143"/>
      <c r="P22" s="4"/>
      <c r="Q22" s="157"/>
      <c r="R22" s="229"/>
      <c r="S22" s="73" t="s">
        <v>221</v>
      </c>
      <c r="T22" s="86">
        <v>12</v>
      </c>
      <c r="U22" s="87" t="s">
        <v>223</v>
      </c>
      <c r="V22" s="75">
        <v>11</v>
      </c>
      <c r="W22" s="189"/>
      <c r="X22" s="200"/>
      <c r="Y22" s="184"/>
      <c r="AB22" s="10"/>
      <c r="AC22" s="143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</row>
    <row r="23" spans="1:52" ht="7.5" customHeight="1">
      <c r="A23" s="157"/>
      <c r="B23" s="229"/>
      <c r="C23" s="76" t="s">
        <v>178</v>
      </c>
      <c r="D23" s="60" t="s">
        <v>115</v>
      </c>
      <c r="E23" s="76" t="s">
        <v>179</v>
      </c>
      <c r="F23" s="60" t="s">
        <v>115</v>
      </c>
      <c r="G23" s="189"/>
      <c r="H23" s="143"/>
      <c r="I23" s="196"/>
      <c r="J23" s="142"/>
      <c r="K23" s="143"/>
      <c r="L23" s="143"/>
      <c r="M23" s="143"/>
      <c r="N23" s="143"/>
      <c r="O23" s="143"/>
      <c r="P23" s="4"/>
      <c r="Q23" s="157"/>
      <c r="R23" s="229"/>
      <c r="S23" s="77" t="s">
        <v>178</v>
      </c>
      <c r="T23" s="78" t="s">
        <v>115</v>
      </c>
      <c r="U23" s="79" t="s">
        <v>179</v>
      </c>
      <c r="V23" s="80" t="s">
        <v>115</v>
      </c>
      <c r="W23" s="189"/>
      <c r="X23" s="200"/>
      <c r="Y23" s="184"/>
      <c r="AB23" s="10"/>
      <c r="AC23" s="143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</row>
    <row r="24" spans="1:52" ht="12" customHeight="1">
      <c r="A24" s="158"/>
      <c r="B24" s="232"/>
      <c r="C24" s="88"/>
      <c r="D24" s="89" t="str">
        <f>IF(C24="", "", VLOOKUP(C24, 'Boys Roster'!$B$4:$C$33, 2, FALSE))</f>
        <v/>
      </c>
      <c r="E24" s="88"/>
      <c r="F24" s="90" t="str">
        <f>IF(E24="", "", VLOOKUP(E24, 'Boys Roster'!$B$4:$C$33, 2, FALSE))</f>
        <v/>
      </c>
      <c r="G24" s="194"/>
      <c r="H24" s="146"/>
      <c r="I24" s="197"/>
      <c r="J24" s="142"/>
      <c r="K24" s="143"/>
      <c r="L24" s="143"/>
      <c r="M24" s="143"/>
      <c r="N24" s="143"/>
      <c r="O24" s="143"/>
      <c r="P24" s="4"/>
      <c r="Q24" s="158"/>
      <c r="R24" s="232"/>
      <c r="S24" s="91" t="s">
        <v>239</v>
      </c>
      <c r="T24" s="92">
        <v>9</v>
      </c>
      <c r="U24" s="93" t="s">
        <v>240</v>
      </c>
      <c r="V24" s="94">
        <v>12</v>
      </c>
      <c r="W24" s="190"/>
      <c r="X24" s="201"/>
      <c r="Y24" s="203"/>
      <c r="AB24" s="10"/>
      <c r="AC24" s="143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</row>
    <row r="25" spans="1:52" ht="12" customHeight="1">
      <c r="A25" s="156" t="s">
        <v>250</v>
      </c>
      <c r="B25" s="159"/>
      <c r="C25" s="160"/>
      <c r="D25" s="160"/>
      <c r="E25" s="161"/>
      <c r="F25" s="95" t="str">
        <f>IF(B25="", "", VLOOKUP(B25, 'Boys Roster'!$B$4:$C$33, 2, FALSE))</f>
        <v/>
      </c>
      <c r="G25" s="168"/>
      <c r="H25" s="160"/>
      <c r="I25" s="96">
        <f>IF(G25="", 0, IF(W25&gt;='Boys Power Table'!$R$204, 0, IF(LOOKUP(W25, 'Boys Power Table'!$R$4:$R$204)=W25, VLOOKUP(W25, 'Boys Power Table'!$R$4:$S$204, 2), VLOOKUP(W25, 'Boys Power Table'!$R$4:$S$204, 2)-1)))</f>
        <v>0</v>
      </c>
      <c r="J25" s="142"/>
      <c r="K25" s="143"/>
      <c r="L25" s="143"/>
      <c r="M25" s="143"/>
      <c r="N25" s="143"/>
      <c r="O25" s="143"/>
      <c r="P25" s="4"/>
      <c r="Q25" s="156" t="s">
        <v>250</v>
      </c>
      <c r="R25" s="171"/>
      <c r="S25" s="160"/>
      <c r="T25" s="160"/>
      <c r="U25" s="149"/>
      <c r="V25" s="97"/>
      <c r="W25" s="148">
        <f t="shared" ref="W25:W30" si="0">IF(G25&lt;20000, INT(G25/10000)*60+(G25-10000)/100, INT(G25/10000)*60+(G25-20000)/100)</f>
        <v>-100</v>
      </c>
      <c r="X25" s="149"/>
      <c r="Y25" s="98"/>
      <c r="AB25" s="10"/>
      <c r="AC25" s="143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</row>
    <row r="26" spans="1:52" ht="12" customHeight="1">
      <c r="A26" s="157"/>
      <c r="B26" s="162"/>
      <c r="C26" s="163"/>
      <c r="D26" s="163"/>
      <c r="E26" s="164"/>
      <c r="F26" s="95" t="str">
        <f>IF(B26="", "", VLOOKUP(B26, 'Boys Roster'!$B$4:$C$33, 2, FALSE))</f>
        <v/>
      </c>
      <c r="G26" s="150"/>
      <c r="H26" s="151"/>
      <c r="I26" s="99">
        <f>IF(G26="", 0, IF(W26&gt;='Boys Power Table'!$R$204, 0, IF(LOOKUP(W26, 'Boys Power Table'!$R$4:$R$204)=W26, VLOOKUP(W26, 'Boys Power Table'!$R$4:$S$204, 2), VLOOKUP(W26, 'Boys Power Table'!$R$4:$S$204, 2)-1)))</f>
        <v>0</v>
      </c>
      <c r="J26" s="142"/>
      <c r="K26" s="143"/>
      <c r="L26" s="143"/>
      <c r="M26" s="143"/>
      <c r="N26" s="143"/>
      <c r="O26" s="143"/>
      <c r="P26" s="4"/>
      <c r="Q26" s="157"/>
      <c r="R26" s="172"/>
      <c r="S26" s="151"/>
      <c r="T26" s="151"/>
      <c r="U26" s="173"/>
      <c r="V26" s="100"/>
      <c r="W26" s="148">
        <f t="shared" si="0"/>
        <v>-100</v>
      </c>
      <c r="X26" s="149"/>
      <c r="Y26" s="101"/>
      <c r="AB26" s="10"/>
      <c r="AC26" s="143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</row>
    <row r="27" spans="1:52" ht="12" customHeight="1">
      <c r="A27" s="158"/>
      <c r="B27" s="165"/>
      <c r="C27" s="166"/>
      <c r="D27" s="166"/>
      <c r="E27" s="167"/>
      <c r="F27" s="90" t="str">
        <f>IF(B27="", "", VLOOKUP(B27, 'Boys Roster'!$B$4:$C$33, 2, FALSE))</f>
        <v/>
      </c>
      <c r="G27" s="152"/>
      <c r="H27" s="146"/>
      <c r="I27" s="102">
        <f>IF(G27="",0,IF(W27&gt;='Boys Power Table'!$R$204,0,IF(LOOKUP(W27,'Boys Power Table'!$R$4:$R$204)=W27,VLOOKUP(W27,'Boys Power Table'!$R$4:$S$204,2),VLOOKUP(W27,'Boys Power Table'!$R$4:$S$204,2)-1)))</f>
        <v>0</v>
      </c>
      <c r="J27" s="142"/>
      <c r="K27" s="143"/>
      <c r="L27" s="143"/>
      <c r="M27" s="143"/>
      <c r="N27" s="143"/>
      <c r="O27" s="143"/>
      <c r="P27" s="4"/>
      <c r="Q27" s="158"/>
      <c r="R27" s="154"/>
      <c r="S27" s="146"/>
      <c r="T27" s="146"/>
      <c r="U27" s="155"/>
      <c r="V27" s="103"/>
      <c r="W27" s="148">
        <f t="shared" si="0"/>
        <v>-100</v>
      </c>
      <c r="X27" s="149"/>
      <c r="Y27" s="104"/>
      <c r="AB27" s="10"/>
      <c r="AC27" s="143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</row>
    <row r="28" spans="1:52" ht="12" customHeight="1">
      <c r="A28" s="156" t="s">
        <v>320</v>
      </c>
      <c r="B28" s="159"/>
      <c r="C28" s="160"/>
      <c r="D28" s="160"/>
      <c r="E28" s="161"/>
      <c r="F28" s="95" t="str">
        <f>IF(B28="", "", VLOOKUP(B28, 'Boys Roster'!$B$4:$C$33, 2, FALSE))</f>
        <v/>
      </c>
      <c r="G28" s="168"/>
      <c r="H28" s="160"/>
      <c r="I28" s="105">
        <f>IF(G28="", 0, IF(W28&gt;='Boys Power Table'!$T$204,0, IF(LOOKUP(W28, 'Boys Power Table'!$T$4:$T$204)=W28, VLOOKUP(W28, 'Boys Power Table'!$T$4:$U$204, 2), VLOOKUP(W28, 'Boys Power Table'!$T$4:$U$204, 2)-1)))</f>
        <v>0</v>
      </c>
      <c r="J28" s="142"/>
      <c r="K28" s="143"/>
      <c r="L28" s="143"/>
      <c r="M28" s="143"/>
      <c r="N28" s="143"/>
      <c r="O28" s="143"/>
      <c r="P28" s="4"/>
      <c r="Q28" s="156" t="s">
        <v>320</v>
      </c>
      <c r="R28" s="171"/>
      <c r="S28" s="160"/>
      <c r="T28" s="160"/>
      <c r="U28" s="149"/>
      <c r="V28" s="97"/>
      <c r="W28" s="148">
        <f t="shared" si="0"/>
        <v>-100</v>
      </c>
      <c r="X28" s="149"/>
      <c r="Y28" s="98"/>
      <c r="AB28" s="10"/>
      <c r="AC28" s="143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</row>
    <row r="29" spans="1:52" ht="12" customHeight="1">
      <c r="A29" s="157"/>
      <c r="B29" s="162"/>
      <c r="C29" s="163"/>
      <c r="D29" s="163"/>
      <c r="E29" s="164"/>
      <c r="F29" s="95" t="str">
        <f>IF(B29="", "", VLOOKUP(B29, 'Boys Roster'!$B$4:$C$33, 2, FALSE))</f>
        <v/>
      </c>
      <c r="G29" s="150"/>
      <c r="H29" s="151"/>
      <c r="I29" s="105">
        <f>IF(G29="", 0, IF(W29&gt;='Boys Power Table'!$T$204,0, IF(LOOKUP(W29, 'Boys Power Table'!$T$4:$T$204)=W29, VLOOKUP(W29, 'Boys Power Table'!$T$4:$U$204, 2), VLOOKUP(W29, 'Boys Power Table'!$T$4:$U$204, 2)-1)))</f>
        <v>0</v>
      </c>
      <c r="J29" s="142"/>
      <c r="K29" s="143"/>
      <c r="L29" s="143"/>
      <c r="M29" s="143"/>
      <c r="N29" s="143"/>
      <c r="O29" s="143"/>
      <c r="P29" s="4"/>
      <c r="Q29" s="157"/>
      <c r="R29" s="172"/>
      <c r="S29" s="151"/>
      <c r="T29" s="151"/>
      <c r="U29" s="173"/>
      <c r="V29" s="100"/>
      <c r="W29" s="148">
        <f t="shared" si="0"/>
        <v>-100</v>
      </c>
      <c r="X29" s="149"/>
      <c r="Y29" s="101"/>
      <c r="AB29" s="10"/>
      <c r="AC29" s="143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</row>
    <row r="30" spans="1:52" ht="12" customHeight="1">
      <c r="A30" s="158"/>
      <c r="B30" s="165"/>
      <c r="C30" s="166"/>
      <c r="D30" s="166"/>
      <c r="E30" s="167"/>
      <c r="F30" s="90" t="str">
        <f>IF(B30="", "", VLOOKUP(B30, 'Boys Roster'!$B$4:$C$33, 2, FALSE))</f>
        <v/>
      </c>
      <c r="G30" s="152"/>
      <c r="H30" s="146"/>
      <c r="I30" s="102">
        <f>IF(G30="", 0, IF(W30&gt;='Boys Power Table'!$T$204,0, IF(LOOKUP(W30, 'Boys Power Table'!$T$4:$T$204)=W30, VLOOKUP(W30, 'Boys Power Table'!$T$4:$U$204, 2), VLOOKUP(W30, 'Boys Power Table'!$T$4:$U$204, 2)-1)))</f>
        <v>0</v>
      </c>
      <c r="J30" s="142"/>
      <c r="K30" s="143"/>
      <c r="L30" s="143"/>
      <c r="M30" s="143"/>
      <c r="N30" s="143"/>
      <c r="O30" s="143"/>
      <c r="P30" s="4"/>
      <c r="Q30" s="158"/>
      <c r="R30" s="154"/>
      <c r="S30" s="146"/>
      <c r="T30" s="146"/>
      <c r="U30" s="155"/>
      <c r="V30" s="103"/>
      <c r="W30" s="148">
        <f t="shared" si="0"/>
        <v>-100</v>
      </c>
      <c r="X30" s="149"/>
      <c r="Y30" s="104"/>
      <c r="AB30" s="10"/>
      <c r="AC30" s="143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</row>
    <row r="31" spans="1:52" ht="12" customHeight="1">
      <c r="A31" s="156" t="s">
        <v>351</v>
      </c>
      <c r="B31" s="159"/>
      <c r="C31" s="160"/>
      <c r="D31" s="160"/>
      <c r="E31" s="161"/>
      <c r="F31" s="95" t="str">
        <f>IF(B31="", "", VLOOKUP(B31, 'Boys Roster'!$B$4:$C$33, 2, FALSE))</f>
        <v/>
      </c>
      <c r="G31" s="168"/>
      <c r="H31" s="160"/>
      <c r="I31" s="105">
        <f>IF(G31="", 0, IF(W31&gt;='Boys Power Table'!$V$204, 0, IF(LOOKUP(W31, 'Boys Power Table'!$V$4:$V$204)=W31, VLOOKUP(W31, 'Boys Power Table'!$V$4:$W$204, 2), VLOOKUP(W31, 'Boys Power Table'!$V$4:$W$204, 2)-1)))</f>
        <v>0</v>
      </c>
      <c r="J31" s="142"/>
      <c r="K31" s="153"/>
      <c r="L31" s="143"/>
      <c r="M31" s="143"/>
      <c r="N31" s="143"/>
      <c r="O31" s="143"/>
      <c r="P31" s="4"/>
      <c r="Q31" s="156" t="s">
        <v>351</v>
      </c>
      <c r="R31" s="171"/>
      <c r="S31" s="160"/>
      <c r="T31" s="160"/>
      <c r="U31" s="149"/>
      <c r="V31" s="97"/>
      <c r="W31" s="148">
        <f t="shared" ref="W31:W33" si="1">G31/100</f>
        <v>0</v>
      </c>
      <c r="X31" s="149"/>
      <c r="Y31" s="98"/>
      <c r="AB31" s="10"/>
      <c r="AC31" s="143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</row>
    <row r="32" spans="1:52" ht="12" customHeight="1">
      <c r="A32" s="157"/>
      <c r="B32" s="162"/>
      <c r="C32" s="163"/>
      <c r="D32" s="163"/>
      <c r="E32" s="164"/>
      <c r="F32" s="95" t="str">
        <f>IF(B32="", "", VLOOKUP(B32, 'Boys Roster'!$B$4:$C$33, 2, FALSE))</f>
        <v/>
      </c>
      <c r="G32" s="150"/>
      <c r="H32" s="151"/>
      <c r="I32" s="105">
        <f>IF(G32="",0,IF(W32&gt;='Boys Power Table'!$V$204,0,IF(LOOKUP(W32,'Boys Power Table'!$V$4:$V$204)=W32,VLOOKUP(W32,'Boys Power Table'!$V$4:$W$204,2),VLOOKUP(W32,'Boys Power Table'!$V$4:$W$204,2)-1)))</f>
        <v>0</v>
      </c>
      <c r="J32" s="142"/>
      <c r="K32" s="180" t="s">
        <v>370</v>
      </c>
      <c r="L32" s="146"/>
      <c r="M32" s="146"/>
      <c r="N32" s="146"/>
      <c r="O32" s="143"/>
      <c r="P32" s="4"/>
      <c r="Q32" s="157"/>
      <c r="R32" s="172"/>
      <c r="S32" s="151"/>
      <c r="T32" s="151"/>
      <c r="U32" s="173"/>
      <c r="V32" s="100"/>
      <c r="W32" s="181">
        <f t="shared" si="1"/>
        <v>0</v>
      </c>
      <c r="X32" s="173"/>
      <c r="Y32" s="101"/>
      <c r="AB32" s="10"/>
      <c r="AC32" s="143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</row>
    <row r="33" spans="1:52" ht="12" customHeight="1">
      <c r="A33" s="158"/>
      <c r="B33" s="165"/>
      <c r="C33" s="166"/>
      <c r="D33" s="166"/>
      <c r="E33" s="167"/>
      <c r="F33" s="90" t="str">
        <f>IF(B33="", "", VLOOKUP(B33, 'Boys Roster'!$B$4:$C$33, 2, FALSE))</f>
        <v/>
      </c>
      <c r="G33" s="152"/>
      <c r="H33" s="146"/>
      <c r="I33" s="105">
        <f>IF(G33="",0,IF(W33&gt;='Boys Power Table'!$V$204,0,IF(LOOKUP(W33,'Boys Power Table'!$V$4:$V$204)=W33,VLOOKUP(W33,'Boys Power Table'!$V$4:$W$204,2),VLOOKUP(W33,'Boys Power Table'!$V$4:$W$204,2)-1)))</f>
        <v>0</v>
      </c>
      <c r="J33" s="142"/>
      <c r="K33" s="182"/>
      <c r="L33" s="140"/>
      <c r="M33" s="140"/>
      <c r="N33" s="140"/>
      <c r="O33" s="143"/>
      <c r="P33" s="4"/>
      <c r="Q33" s="158"/>
      <c r="R33" s="154"/>
      <c r="S33" s="146"/>
      <c r="T33" s="146"/>
      <c r="U33" s="155"/>
      <c r="V33" s="103"/>
      <c r="W33" s="181">
        <f t="shared" si="1"/>
        <v>0</v>
      </c>
      <c r="X33" s="173"/>
      <c r="Y33" s="104"/>
      <c r="AB33" s="10"/>
      <c r="AC33" s="143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</row>
    <row r="34" spans="1:52" ht="9" customHeight="1">
      <c r="A34" s="174" t="s">
        <v>385</v>
      </c>
      <c r="B34" s="175" t="s">
        <v>389</v>
      </c>
      <c r="C34" s="160"/>
      <c r="D34" s="160"/>
      <c r="E34" s="149"/>
      <c r="F34" s="106" t="s">
        <v>115</v>
      </c>
      <c r="G34" s="107" t="s">
        <v>391</v>
      </c>
      <c r="H34" s="108" t="s">
        <v>394</v>
      </c>
      <c r="I34" s="109" t="s">
        <v>120</v>
      </c>
      <c r="J34" s="142"/>
      <c r="K34" s="153"/>
      <c r="L34" s="143"/>
      <c r="M34" s="143"/>
      <c r="N34" s="143"/>
      <c r="O34" s="143"/>
      <c r="P34" s="4"/>
      <c r="Q34" s="174" t="s">
        <v>385</v>
      </c>
      <c r="R34" s="178" t="s">
        <v>389</v>
      </c>
      <c r="S34" s="160"/>
      <c r="T34" s="160"/>
      <c r="U34" s="149"/>
      <c r="V34" s="110" t="s">
        <v>115</v>
      </c>
      <c r="W34" s="111" t="s">
        <v>391</v>
      </c>
      <c r="X34" s="112" t="s">
        <v>394</v>
      </c>
      <c r="Y34" s="113" t="s">
        <v>410</v>
      </c>
      <c r="Z34" s="113" t="s">
        <v>411</v>
      </c>
      <c r="AB34" s="10"/>
      <c r="AC34" s="143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</row>
    <row r="35" spans="1:52" ht="11.25" customHeight="1">
      <c r="A35" s="157"/>
      <c r="B35" s="176"/>
      <c r="C35" s="163"/>
      <c r="D35" s="163"/>
      <c r="E35" s="164"/>
      <c r="F35" s="95" t="str">
        <f>IF(B35="", "", VLOOKUP(B35, 'Boys Roster'!$B$4:$C$33, 2, FALSE))</f>
        <v/>
      </c>
      <c r="G35" s="100"/>
      <c r="H35" s="114"/>
      <c r="I35" s="105">
        <f t="shared" ref="I35:I37" si="2">IF(H35="", 0, IF(G35=6, Y35, Z35))</f>
        <v>0</v>
      </c>
      <c r="J35" s="142"/>
      <c r="K35" s="177" t="s">
        <v>424</v>
      </c>
      <c r="L35" s="143"/>
      <c r="M35" s="4"/>
      <c r="N35" s="4"/>
      <c r="O35" s="143"/>
      <c r="P35" s="4"/>
      <c r="Q35" s="157"/>
      <c r="R35" s="172"/>
      <c r="S35" s="151"/>
      <c r="T35" s="151"/>
      <c r="U35" s="173"/>
      <c r="V35" s="100"/>
      <c r="W35" s="100">
        <f t="shared" ref="W35:W37" si="3">G35</f>
        <v>0</v>
      </c>
      <c r="X35" s="100">
        <f t="shared" ref="X35:X37" si="4">H35/100</f>
        <v>0</v>
      </c>
      <c r="Y35" s="115" t="e">
        <f>IF(LOOKUP(X35, 'Boys Power Table'!$AH$4:$AI$204)=X35, VLOOKUP(X35, 'Boys Power Table'!$AH$4:$AI$204, 2), VLOOKUP(X35, 'Boys Power Table'!$AH$4:$AI$204, 2))</f>
        <v>#N/A</v>
      </c>
      <c r="Z35" s="115" t="e">
        <f>IF(LOOKUP(X35, 'Boys Power Table'!$AJ$4:$AK$204)=X35, VLOOKUP(X35, 'Boys Power Table'!$AJ$4:$AK$204, 2), VLOOKUP(X35, 'Boys Power Table'!$AJ$4:$AK$204, 2))</f>
        <v>#N/A</v>
      </c>
      <c r="AB35" s="10"/>
      <c r="AC35" s="143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</row>
    <row r="36" spans="1:52" ht="11.25" customHeight="1">
      <c r="A36" s="157"/>
      <c r="B36" s="162"/>
      <c r="C36" s="163"/>
      <c r="D36" s="163"/>
      <c r="E36" s="164"/>
      <c r="F36" s="95" t="str">
        <f>IF(B36="", "", VLOOKUP(B36, 'Boys Roster'!$B$4:$C$33, 2, FALSE))</f>
        <v/>
      </c>
      <c r="G36" s="100"/>
      <c r="H36" s="114"/>
      <c r="I36" s="105">
        <f t="shared" si="2"/>
        <v>0</v>
      </c>
      <c r="J36" s="142"/>
      <c r="K36" s="179" t="s">
        <v>443</v>
      </c>
      <c r="L36" s="143"/>
      <c r="M36" s="143"/>
      <c r="N36" s="143"/>
      <c r="O36" s="143"/>
      <c r="P36" s="4"/>
      <c r="Q36" s="157"/>
      <c r="R36" s="172"/>
      <c r="S36" s="151"/>
      <c r="T36" s="151"/>
      <c r="U36" s="173"/>
      <c r="V36" s="100"/>
      <c r="W36" s="100">
        <f t="shared" si="3"/>
        <v>0</v>
      </c>
      <c r="X36" s="100">
        <f t="shared" si="4"/>
        <v>0</v>
      </c>
      <c r="Y36" s="115" t="e">
        <f>IF(LOOKUP(X36, 'Boys Power Table'!$AH$4:$AI$204)=X36, VLOOKUP(X36, 'Boys Power Table'!$AH$4:$AI$204, 2), VLOOKUP(X36, 'Boys Power Table'!$AH$4:$AI$204, 2))</f>
        <v>#N/A</v>
      </c>
      <c r="Z36" s="115" t="e">
        <f>IF(LOOKUP(X36, 'Boys Power Table'!$AJ$4:$AK$204)=X36, VLOOKUP(X36, 'Boys Power Table'!$AJ$4:$AK$204, 2), VLOOKUP(X36, 'Boys Power Table'!$AJ$4:$AK$204, 2))</f>
        <v>#N/A</v>
      </c>
      <c r="AB36" s="10"/>
      <c r="AC36" s="143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</row>
    <row r="37" spans="1:52" ht="11.25" customHeight="1">
      <c r="A37" s="158"/>
      <c r="B37" s="165"/>
      <c r="C37" s="166"/>
      <c r="D37" s="166"/>
      <c r="E37" s="167"/>
      <c r="F37" s="90" t="str">
        <f>IF(B37="", "", VLOOKUP(B37, 'Boys Roster'!$B$4:$C$33, 2, FALSE))</f>
        <v/>
      </c>
      <c r="G37" s="116"/>
      <c r="H37" s="117"/>
      <c r="I37" s="102">
        <f t="shared" si="2"/>
        <v>0</v>
      </c>
      <c r="J37" s="142"/>
      <c r="K37" s="169"/>
      <c r="L37" s="143"/>
      <c r="M37" s="143"/>
      <c r="N37" s="143"/>
      <c r="O37" s="143"/>
      <c r="P37" s="4"/>
      <c r="Q37" s="158"/>
      <c r="R37" s="154"/>
      <c r="S37" s="146"/>
      <c r="T37" s="146"/>
      <c r="U37" s="155"/>
      <c r="V37" s="116"/>
      <c r="W37" s="100">
        <f t="shared" si="3"/>
        <v>0</v>
      </c>
      <c r="X37" s="100">
        <f t="shared" si="4"/>
        <v>0</v>
      </c>
      <c r="Y37" s="115" t="e">
        <f>IF(LOOKUP(X37, 'Boys Power Table'!$AH$4:$AI$204)=X37, VLOOKUP(X37, 'Boys Power Table'!$AH$4:$AI$204, 2), VLOOKUP(X37, 'Boys Power Table'!$AH$4:$AI$204, 2))</f>
        <v>#N/A</v>
      </c>
      <c r="Z37" s="115" t="e">
        <f>IF(LOOKUP(X37, 'Boys Power Table'!$AJ$4:$AK$204)=X37, VLOOKUP(X37, 'Boys Power Table'!$AJ$4:$AK$204, 2), VLOOKUP(X37, 'Boys Power Table'!$AJ$4:$AK$204, 2))</f>
        <v>#N/A</v>
      </c>
      <c r="AB37" s="10"/>
      <c r="AC37" s="143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</row>
    <row r="38" spans="1:52" ht="11.25" customHeight="1">
      <c r="A38" s="156" t="s">
        <v>467</v>
      </c>
      <c r="B38" s="159"/>
      <c r="C38" s="160"/>
      <c r="D38" s="160"/>
      <c r="E38" s="161"/>
      <c r="F38" s="95" t="str">
        <f>IF(B38="", "", VLOOKUP(B38, 'Boys Roster'!$B$4:$C$33, 2, FALSE))</f>
        <v/>
      </c>
      <c r="G38" s="168"/>
      <c r="H38" s="160"/>
      <c r="I38" s="105">
        <f>IF(G38="", 0, IF(W38&gt;='Boys Power Table'!$X$204, 0, IF(LOOKUP(W38, 'Boys Power Table'!$X$4:$X$204)=W38, VLOOKUP(W38, 'Boys Power Table'!$X$4:$Y$204, 2), VLOOKUP(W38, 'Boys Power Table'!$X$4:$Y$204, 2)-1)))</f>
        <v>0</v>
      </c>
      <c r="J38" s="142"/>
      <c r="K38" s="169"/>
      <c r="L38" s="143"/>
      <c r="M38" s="143"/>
      <c r="N38" s="143"/>
      <c r="O38" s="143"/>
      <c r="P38" s="4"/>
      <c r="Q38" s="156" t="s">
        <v>467</v>
      </c>
      <c r="R38" s="171"/>
      <c r="S38" s="160"/>
      <c r="T38" s="160"/>
      <c r="U38" s="149"/>
      <c r="V38" s="97"/>
      <c r="W38" s="148">
        <f t="shared" ref="W38:W46" si="5">IF(G38&lt;10000,G38/100,INT(G38/10000)*60+(G38/10000-INT(G38/10000))*100)</f>
        <v>0</v>
      </c>
      <c r="X38" s="149"/>
      <c r="Y38" s="98"/>
      <c r="AB38" s="10"/>
      <c r="AC38" s="143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</row>
    <row r="39" spans="1:52" ht="11.25" customHeight="1">
      <c r="A39" s="157"/>
      <c r="B39" s="162"/>
      <c r="C39" s="163"/>
      <c r="D39" s="163"/>
      <c r="E39" s="164"/>
      <c r="F39" s="95" t="str">
        <f>IF(B39="", "", VLOOKUP(B39, 'Boys Roster'!$B$4:$C$33, 2, FALSE))</f>
        <v/>
      </c>
      <c r="G39" s="150"/>
      <c r="H39" s="151"/>
      <c r="I39" s="105">
        <f>IF(G39="", 0, IF(W39&gt;='Boys Power Table'!$X$204, 0, IF(LOOKUP(W39, 'Boys Power Table'!$X$4:$X$204)=W39, VLOOKUP(W39, 'Boys Power Table'!$X$4:$Y$204, 2), VLOOKUP(W39, 'Boys Power Table'!$X$4:$Y$204, 2)-1)))</f>
        <v>0</v>
      </c>
      <c r="J39" s="142"/>
      <c r="K39" s="4"/>
      <c r="L39" s="4"/>
      <c r="M39" s="4"/>
      <c r="N39" s="4"/>
      <c r="O39" s="143"/>
      <c r="P39" s="4"/>
      <c r="Q39" s="157"/>
      <c r="R39" s="172"/>
      <c r="S39" s="151"/>
      <c r="T39" s="151"/>
      <c r="U39" s="173"/>
      <c r="V39" s="100"/>
      <c r="W39" s="148">
        <f t="shared" si="5"/>
        <v>0</v>
      </c>
      <c r="X39" s="149"/>
      <c r="Y39" s="101"/>
      <c r="AB39" s="10"/>
      <c r="AC39" s="143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</row>
    <row r="40" spans="1:52" ht="11.25" customHeight="1">
      <c r="A40" s="158"/>
      <c r="B40" s="165"/>
      <c r="C40" s="166"/>
      <c r="D40" s="166"/>
      <c r="E40" s="167"/>
      <c r="F40" s="90" t="str">
        <f>IF(B40="", "", VLOOKUP(B40, 'Boys Roster'!$B$4:$C$33, 2, FALSE))</f>
        <v/>
      </c>
      <c r="G40" s="152"/>
      <c r="H40" s="146"/>
      <c r="I40" s="102">
        <f>IF(G40="", 0, IF(W40&gt;='Boys Power Table'!$X$204, 0, IF(LOOKUP(W40, 'Boys Power Table'!$X$4:$X$204)=W40, VLOOKUP(W40, 'Boys Power Table'!$X$4:$Y$204, 2), VLOOKUP(W40, 'Boys Power Table'!$X$4:$Y$204, 2)-1)))</f>
        <v>0</v>
      </c>
      <c r="J40" s="142"/>
      <c r="K40" s="153"/>
      <c r="L40" s="143"/>
      <c r="M40" s="143"/>
      <c r="N40" s="143"/>
      <c r="O40" s="143"/>
      <c r="P40" s="4"/>
      <c r="Q40" s="158"/>
      <c r="R40" s="154"/>
      <c r="S40" s="146"/>
      <c r="T40" s="146"/>
      <c r="U40" s="155"/>
      <c r="V40" s="103"/>
      <c r="W40" s="148">
        <f t="shared" si="5"/>
        <v>0</v>
      </c>
      <c r="X40" s="149"/>
      <c r="Y40" s="104"/>
      <c r="AB40" s="10"/>
      <c r="AC40" s="143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</row>
    <row r="41" spans="1:52" ht="11.25" customHeight="1">
      <c r="A41" s="156" t="s">
        <v>502</v>
      </c>
      <c r="B41" s="159"/>
      <c r="C41" s="160"/>
      <c r="D41" s="160"/>
      <c r="E41" s="161"/>
      <c r="F41" s="95" t="str">
        <f>IF(B41="", "", VLOOKUP(B41, 'Boys Roster'!$B$4:$C$33, 2, FALSE))</f>
        <v/>
      </c>
      <c r="G41" s="168"/>
      <c r="H41" s="160"/>
      <c r="I41" s="105">
        <f>IF(G41="", 0, IF(W41&gt;='Boys Power Table'!$Z$204, 0, IF(LOOKUP(W41, 'Boys Power Table'!$Z$4:$Z$204)=W41, VLOOKUP(W41, 'Boys Power Table'!$Z$4:$AA$204, 2), VLOOKUP(W41, 'Boys Power Table'!$Z$4:$AA$204, 2)-1)))</f>
        <v>0</v>
      </c>
      <c r="J41" s="142"/>
      <c r="K41" s="143"/>
      <c r="L41" s="143"/>
      <c r="M41" s="143"/>
      <c r="N41" s="143"/>
      <c r="O41" s="143"/>
      <c r="P41" s="4"/>
      <c r="Q41" s="156" t="s">
        <v>502</v>
      </c>
      <c r="R41" s="171"/>
      <c r="S41" s="160"/>
      <c r="T41" s="160"/>
      <c r="U41" s="149"/>
      <c r="V41" s="97"/>
      <c r="W41" s="148">
        <f t="shared" si="5"/>
        <v>0</v>
      </c>
      <c r="X41" s="149"/>
      <c r="Y41" s="98"/>
      <c r="AB41" s="10"/>
      <c r="AC41" s="143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</row>
    <row r="42" spans="1:52" ht="11.25" customHeight="1">
      <c r="A42" s="157"/>
      <c r="B42" s="162"/>
      <c r="C42" s="163"/>
      <c r="D42" s="163"/>
      <c r="E42" s="164"/>
      <c r="F42" s="95" t="str">
        <f>IF(B42="", "", VLOOKUP(B42, 'Boys Roster'!$B$4:$C$33, 2, FALSE))</f>
        <v/>
      </c>
      <c r="G42" s="150"/>
      <c r="H42" s="151"/>
      <c r="I42" s="105">
        <f>IF(G42="",0,IF(W42&gt;='Boys Power Table'!$Z$204,0,IF(LOOKUP(W42,'Boys Power Table'!$Z$4:$Z$204)=W42,VLOOKUP(W42,'Boys Power Table'!$Z$4:$AA$204,2),VLOOKUP(W42,'Boys Power Table'!$Z$4:$AA$204,2)-1)))</f>
        <v>0</v>
      </c>
      <c r="J42" s="142"/>
      <c r="K42" s="169" t="s">
        <v>519</v>
      </c>
      <c r="L42" s="143"/>
      <c r="M42" s="143"/>
      <c r="N42" s="143"/>
      <c r="O42" s="143"/>
      <c r="P42" s="4"/>
      <c r="Q42" s="157"/>
      <c r="R42" s="172"/>
      <c r="S42" s="151"/>
      <c r="T42" s="151"/>
      <c r="U42" s="173"/>
      <c r="V42" s="100"/>
      <c r="W42" s="148">
        <f t="shared" si="5"/>
        <v>0</v>
      </c>
      <c r="X42" s="149"/>
      <c r="Y42" s="101"/>
      <c r="AB42" s="10"/>
      <c r="AC42" s="143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</row>
    <row r="43" spans="1:52" ht="11.25" customHeight="1">
      <c r="A43" s="158"/>
      <c r="B43" s="165"/>
      <c r="C43" s="166"/>
      <c r="D43" s="166"/>
      <c r="E43" s="167"/>
      <c r="F43" s="90" t="str">
        <f>IF(B43="", "", VLOOKUP(B43, 'Boys Roster'!$B$4:$C$33, 2, FALSE))</f>
        <v/>
      </c>
      <c r="G43" s="170"/>
      <c r="H43" s="166"/>
      <c r="I43" s="102">
        <f>IF(G43="", 0, IF(W43&gt;='Boys Power Table'!$Z$204, 0, IF(LOOKUP(W43, 'Boys Power Table'!$Z$4:$Z$204)=W43, VLOOKUP(W43, 'Boys Power Table'!$Z$4:$AA$204, 2), VLOOKUP(W43, 'Boys Power Table'!$Z$4:$AA$204, 2)-1)))</f>
        <v>0</v>
      </c>
      <c r="J43" s="142"/>
      <c r="K43" s="153"/>
      <c r="L43" s="143"/>
      <c r="M43" s="143"/>
      <c r="N43" s="143"/>
      <c r="O43" s="143"/>
      <c r="P43" s="4"/>
      <c r="Q43" s="158"/>
      <c r="R43" s="154"/>
      <c r="S43" s="146"/>
      <c r="T43" s="146"/>
      <c r="U43" s="155"/>
      <c r="V43" s="103"/>
      <c r="W43" s="148">
        <f t="shared" si="5"/>
        <v>0</v>
      </c>
      <c r="X43" s="149"/>
      <c r="Y43" s="104"/>
      <c r="AB43" s="10"/>
      <c r="AC43" s="143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</row>
    <row r="44" spans="1:52" ht="11.25" customHeight="1">
      <c r="A44" s="156" t="s">
        <v>536</v>
      </c>
      <c r="B44" s="159"/>
      <c r="C44" s="160"/>
      <c r="D44" s="160"/>
      <c r="E44" s="161"/>
      <c r="F44" s="95" t="str">
        <f>IF(B44="", "", VLOOKUP(B44, 'Boys Roster'!$B$4:$C$33, 2, FALSE))</f>
        <v/>
      </c>
      <c r="G44" s="251"/>
      <c r="H44" s="191"/>
      <c r="I44" s="105">
        <f>IF(G44="", 0, IF(W44&gt;='Boys Power Table'!$AB$204, 0, IF(LOOKUP(W44, 'Boys Power Table'!$AB$4:$AB$204)=W44, VLOOKUP(W44, 'Boys Power Table'!$AB$4:$AC$204, 2), VLOOKUP(W44, 'Boys Power Table'!$AB$4:$AC$204, 2)-1)))</f>
        <v>0</v>
      </c>
      <c r="J44" s="142"/>
      <c r="K44" s="143"/>
      <c r="L44" s="143"/>
      <c r="M44" s="143"/>
      <c r="N44" s="143"/>
      <c r="O44" s="143"/>
      <c r="P44" s="4"/>
      <c r="Q44" s="156" t="s">
        <v>536</v>
      </c>
      <c r="R44" s="171"/>
      <c r="S44" s="160"/>
      <c r="T44" s="160"/>
      <c r="U44" s="149"/>
      <c r="V44" s="97"/>
      <c r="W44" s="148">
        <f t="shared" si="5"/>
        <v>0</v>
      </c>
      <c r="X44" s="149"/>
      <c r="Y44" s="98"/>
      <c r="AB44" s="10"/>
      <c r="AC44" s="143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</row>
    <row r="45" spans="1:52" ht="11.25" customHeight="1">
      <c r="A45" s="157"/>
      <c r="B45" s="162"/>
      <c r="C45" s="163"/>
      <c r="D45" s="163"/>
      <c r="E45" s="164"/>
      <c r="F45" s="95" t="str">
        <f>IF(B45="", "", VLOOKUP(B45, 'Boys Roster'!$B$4:$C$33, 2, FALSE))</f>
        <v/>
      </c>
      <c r="G45" s="150"/>
      <c r="H45" s="151"/>
      <c r="I45" s="105">
        <f>IF(G45="", 0, IF(W45&gt;='Boys Power Table'!$AB$204, 0, IF(LOOKUP(W45, 'Boys Power Table'!$AB$4:$AB$204)=W45, VLOOKUP(W45, 'Boys Power Table'!$AB$4:$AC$204, 2), VLOOKUP(W45, 'Boys Power Table'!$AB$4:$AC$204, 2)-1)))</f>
        <v>0</v>
      </c>
      <c r="J45" s="142"/>
      <c r="K45" s="177" t="s">
        <v>560</v>
      </c>
      <c r="L45" s="143"/>
      <c r="M45" s="143"/>
      <c r="N45" s="143"/>
      <c r="O45" s="143"/>
      <c r="P45" s="4"/>
      <c r="Q45" s="157"/>
      <c r="R45" s="172"/>
      <c r="S45" s="151"/>
      <c r="T45" s="151"/>
      <c r="U45" s="173"/>
      <c r="V45" s="100"/>
      <c r="W45" s="148">
        <f t="shared" si="5"/>
        <v>0</v>
      </c>
      <c r="X45" s="149"/>
      <c r="Y45" s="101"/>
      <c r="AB45" s="10"/>
      <c r="AC45" s="143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</row>
    <row r="46" spans="1:52" ht="11.25" customHeight="1">
      <c r="A46" s="158"/>
      <c r="B46" s="165"/>
      <c r="C46" s="166"/>
      <c r="D46" s="166"/>
      <c r="E46" s="167"/>
      <c r="F46" s="90" t="str">
        <f>IF(B46="", "", VLOOKUP(B46, 'Boys Roster'!$B$4:$C$33, 2, FALSE))</f>
        <v/>
      </c>
      <c r="G46" s="170"/>
      <c r="H46" s="166"/>
      <c r="I46" s="102">
        <f>IF(G46="", 0, IF(W46&gt;='Boys Power Table'!$AB$204,0, IF(LOOKUP(W46, 'Boys Power Table'!$AB$4:$AB$204)=W46, VLOOKUP(W46, 'Boys Power Table'!$AB$4:$AC$204, 2), VLOOKUP(W46, 'Boys Power Table'!$AB$4:$AC$204, 2)-1)))</f>
        <v>0</v>
      </c>
      <c r="J46" s="142"/>
      <c r="K46" s="252" t="s">
        <v>568</v>
      </c>
      <c r="L46" s="143"/>
      <c r="M46" s="143"/>
      <c r="N46" s="143"/>
      <c r="O46" s="143"/>
      <c r="P46" s="4"/>
      <c r="Q46" s="158"/>
      <c r="R46" s="154"/>
      <c r="S46" s="146"/>
      <c r="T46" s="146"/>
      <c r="U46" s="155"/>
      <c r="V46" s="103"/>
      <c r="W46" s="148">
        <f t="shared" si="5"/>
        <v>0</v>
      </c>
      <c r="X46" s="149"/>
      <c r="Y46" s="104"/>
      <c r="AB46" s="10"/>
      <c r="AC46" s="143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</row>
    <row r="47" spans="1:52" ht="7.5" customHeight="1">
      <c r="A47" s="227" t="s">
        <v>576</v>
      </c>
      <c r="B47" s="228" t="s">
        <v>135</v>
      </c>
      <c r="C47" s="76" t="s">
        <v>136</v>
      </c>
      <c r="D47" s="60" t="s">
        <v>115</v>
      </c>
      <c r="E47" s="76" t="s">
        <v>140</v>
      </c>
      <c r="F47" s="60" t="s">
        <v>115</v>
      </c>
      <c r="G47" s="233"/>
      <c r="H47" s="143"/>
      <c r="I47" s="250">
        <f>IF(G47="", 0, IF(W47&gt;='Boys Power Table'!$AO$204,0, IF(LOOKUP(W47, 'Boys Power Table'!$AO$4:$AO$204)=W47, VLOOKUP(W47, 'Boys Power Table'!$AO$4:$AP$204, 2), VLOOKUP(W47, 'Boys Power Table'!$AO$4:$AP$204, 2)-3)))</f>
        <v>0</v>
      </c>
      <c r="J47" s="142"/>
      <c r="K47" s="143"/>
      <c r="L47" s="143"/>
      <c r="M47" s="143"/>
      <c r="N47" s="143"/>
      <c r="O47" s="143"/>
      <c r="P47" s="4"/>
      <c r="Q47" s="227" t="s">
        <v>576</v>
      </c>
      <c r="R47" s="228" t="s">
        <v>135</v>
      </c>
      <c r="S47" s="77" t="s">
        <v>136</v>
      </c>
      <c r="T47" s="78" t="s">
        <v>115</v>
      </c>
      <c r="U47" s="79" t="s">
        <v>140</v>
      </c>
      <c r="V47" s="80" t="s">
        <v>115</v>
      </c>
      <c r="W47" s="198">
        <f>IF(G47&lt;20000, INT(G47/10000)*60+(G47-10000)/100, INT(G47/10000)*60+(G47-20000)/100)</f>
        <v>-100</v>
      </c>
      <c r="X47" s="199"/>
      <c r="Y47" s="234"/>
      <c r="AB47" s="10"/>
      <c r="AC47" s="143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</row>
    <row r="48" spans="1:52" ht="11.25" customHeight="1">
      <c r="A48" s="157"/>
      <c r="B48" s="229"/>
      <c r="C48" s="68"/>
      <c r="D48" s="69" t="str">
        <f>IF(C48="", "", VLOOKUP(C48, 'Boys Roster'!$B$4:$C$33, 2, FALSE))</f>
        <v/>
      </c>
      <c r="E48" s="68"/>
      <c r="F48" s="70" t="str">
        <f>IF(E48="", "", VLOOKUP(E48, 'Boys Roster'!$B$4:$C$33, 2, FALSE))</f>
        <v/>
      </c>
      <c r="G48" s="189"/>
      <c r="H48" s="143"/>
      <c r="I48" s="196"/>
      <c r="J48" s="142"/>
      <c r="K48" s="143"/>
      <c r="L48" s="143"/>
      <c r="M48" s="143"/>
      <c r="N48" s="143"/>
      <c r="O48" s="143"/>
      <c r="P48" s="4"/>
      <c r="Q48" s="157"/>
      <c r="R48" s="229"/>
      <c r="S48" s="86"/>
      <c r="T48" s="86"/>
      <c r="U48" s="75"/>
      <c r="V48" s="75"/>
      <c r="W48" s="189"/>
      <c r="X48" s="200"/>
      <c r="Y48" s="184"/>
      <c r="AB48" s="10"/>
      <c r="AC48" s="143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</row>
    <row r="49" spans="1:52" ht="7.5" customHeight="1">
      <c r="A49" s="157"/>
      <c r="B49" s="229"/>
      <c r="C49" s="76" t="s">
        <v>178</v>
      </c>
      <c r="D49" s="60" t="s">
        <v>115</v>
      </c>
      <c r="E49" s="76" t="s">
        <v>179</v>
      </c>
      <c r="F49" s="60" t="s">
        <v>115</v>
      </c>
      <c r="G49" s="189"/>
      <c r="H49" s="143"/>
      <c r="I49" s="196"/>
      <c r="J49" s="142"/>
      <c r="K49" s="143"/>
      <c r="L49" s="143"/>
      <c r="M49" s="143"/>
      <c r="N49" s="143"/>
      <c r="O49" s="143"/>
      <c r="P49" s="4"/>
      <c r="Q49" s="157"/>
      <c r="R49" s="229"/>
      <c r="S49" s="77" t="s">
        <v>178</v>
      </c>
      <c r="T49" s="78" t="s">
        <v>115</v>
      </c>
      <c r="U49" s="79" t="s">
        <v>179</v>
      </c>
      <c r="V49" s="80" t="s">
        <v>115</v>
      </c>
      <c r="W49" s="189"/>
      <c r="X49" s="200"/>
      <c r="Y49" s="184"/>
      <c r="AB49" s="10"/>
      <c r="AC49" s="143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</row>
    <row r="50" spans="1:52" ht="12" customHeight="1">
      <c r="A50" s="157"/>
      <c r="B50" s="230"/>
      <c r="C50" s="68"/>
      <c r="D50" s="69" t="str">
        <f>IF(C50="", "", VLOOKUP(C50, 'Boys Roster'!$B$4:$C$33, 2, FALSE))</f>
        <v/>
      </c>
      <c r="E50" s="68"/>
      <c r="F50" s="69" t="str">
        <f>IF(E50="", "", VLOOKUP(E50, 'Boys Roster'!$B$4:$C$33, 2, FALSE))</f>
        <v/>
      </c>
      <c r="G50" s="190"/>
      <c r="H50" s="191"/>
      <c r="I50" s="197"/>
      <c r="J50" s="142"/>
      <c r="K50" s="177" t="s">
        <v>607</v>
      </c>
      <c r="L50" s="143"/>
      <c r="M50" s="143"/>
      <c r="N50" s="143"/>
      <c r="O50" s="143"/>
      <c r="P50" s="4"/>
      <c r="Q50" s="157"/>
      <c r="R50" s="230"/>
      <c r="S50" s="86"/>
      <c r="T50" s="86"/>
      <c r="U50" s="75"/>
      <c r="V50" s="75"/>
      <c r="W50" s="190"/>
      <c r="X50" s="201"/>
      <c r="Y50" s="185"/>
      <c r="AB50" s="10"/>
      <c r="AC50" s="143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</row>
    <row r="51" spans="1:52" ht="7.5" customHeight="1">
      <c r="A51" s="157"/>
      <c r="B51" s="231" t="s">
        <v>202</v>
      </c>
      <c r="C51" s="76" t="s">
        <v>136</v>
      </c>
      <c r="D51" s="60" t="s">
        <v>115</v>
      </c>
      <c r="E51" s="76" t="s">
        <v>140</v>
      </c>
      <c r="F51" s="60" t="s">
        <v>115</v>
      </c>
      <c r="G51" s="192"/>
      <c r="H51" s="193"/>
      <c r="I51" s="195">
        <f>IF(G51="", 0, IF(W51&gt;='Boys Power Table'!$AO$204,0, IF(LOOKUP(W51, 'Boys Power Table'!$AO$4:$AO$204)=W51, VLOOKUP(W51, 'Boys Power Table'!$AO$4:$AP$204, 2), VLOOKUP(W51, 'Boys Power Table'!$AO$4:$AP$204, 2)-3)))</f>
        <v>0</v>
      </c>
      <c r="J51" s="142"/>
      <c r="K51" s="153"/>
      <c r="L51" s="143"/>
      <c r="M51" s="143"/>
      <c r="N51" s="143"/>
      <c r="O51" s="143"/>
      <c r="P51" s="4"/>
      <c r="Q51" s="157"/>
      <c r="R51" s="231" t="s">
        <v>202</v>
      </c>
      <c r="S51" s="82" t="s">
        <v>136</v>
      </c>
      <c r="T51" s="83" t="s">
        <v>115</v>
      </c>
      <c r="U51" s="84" t="s">
        <v>140</v>
      </c>
      <c r="V51" s="85" t="s">
        <v>115</v>
      </c>
      <c r="W51" s="198">
        <f>IF(G51&lt;20000, INT(G51/10000)*60+(G51-10000)/100, INT(G51/10000)*60+(G51-20000)/100)</f>
        <v>-100</v>
      </c>
      <c r="X51" s="199"/>
      <c r="Y51" s="202"/>
      <c r="AB51" s="10"/>
      <c r="AC51" s="143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</row>
    <row r="52" spans="1:52" ht="11.25" customHeight="1">
      <c r="A52" s="157"/>
      <c r="B52" s="229"/>
      <c r="C52" s="68"/>
      <c r="D52" s="69" t="str">
        <f>IF(C52="", "", VLOOKUP(C52, 'Boys Roster'!$B$4:$C$33, 2, FALSE))</f>
        <v/>
      </c>
      <c r="E52" s="68"/>
      <c r="F52" s="69" t="str">
        <f>IF(E52="", "", VLOOKUP(E52, 'Boys Roster'!$B$4:$C$33, 2, FALSE))</f>
        <v/>
      </c>
      <c r="G52" s="189"/>
      <c r="H52" s="143"/>
      <c r="I52" s="196"/>
      <c r="J52" s="142"/>
      <c r="K52" s="143"/>
      <c r="L52" s="143"/>
      <c r="M52" s="143"/>
      <c r="N52" s="143"/>
      <c r="O52" s="143"/>
      <c r="P52" s="4"/>
      <c r="Q52" s="157"/>
      <c r="R52" s="229"/>
      <c r="S52" s="86"/>
      <c r="T52" s="86"/>
      <c r="U52" s="75"/>
      <c r="V52" s="75"/>
      <c r="W52" s="189"/>
      <c r="X52" s="200"/>
      <c r="Y52" s="184"/>
      <c r="AB52" s="10"/>
      <c r="AC52" s="143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</row>
    <row r="53" spans="1:52" ht="7.5" customHeight="1">
      <c r="A53" s="157"/>
      <c r="B53" s="229"/>
      <c r="C53" s="76" t="s">
        <v>178</v>
      </c>
      <c r="D53" s="60" t="s">
        <v>115</v>
      </c>
      <c r="E53" s="76" t="s">
        <v>179</v>
      </c>
      <c r="F53" s="60" t="s">
        <v>115</v>
      </c>
      <c r="G53" s="189"/>
      <c r="H53" s="143"/>
      <c r="I53" s="196"/>
      <c r="J53" s="142"/>
      <c r="K53" s="143"/>
      <c r="L53" s="143"/>
      <c r="M53" s="143"/>
      <c r="N53" s="143"/>
      <c r="O53" s="143"/>
      <c r="P53" s="4"/>
      <c r="Q53" s="157"/>
      <c r="R53" s="229"/>
      <c r="S53" s="77" t="s">
        <v>178</v>
      </c>
      <c r="T53" s="78" t="s">
        <v>115</v>
      </c>
      <c r="U53" s="79" t="s">
        <v>179</v>
      </c>
      <c r="V53" s="80" t="s">
        <v>115</v>
      </c>
      <c r="W53" s="189"/>
      <c r="X53" s="200"/>
      <c r="Y53" s="184"/>
      <c r="AB53" s="10"/>
      <c r="AC53" s="143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</row>
    <row r="54" spans="1:52" ht="12" customHeight="1">
      <c r="A54" s="158"/>
      <c r="B54" s="232"/>
      <c r="C54" s="88"/>
      <c r="D54" s="89" t="str">
        <f>IF(C54="", "", VLOOKUP(C54, 'Boys Roster'!$B$4:$C$33, 2, FALSE))</f>
        <v/>
      </c>
      <c r="E54" s="88"/>
      <c r="F54" s="90" t="str">
        <f>IF(E54="", "", VLOOKUP(E54, 'Boys Roster'!$B$4:$C$33, 2, FALSE))</f>
        <v/>
      </c>
      <c r="G54" s="194"/>
      <c r="H54" s="146"/>
      <c r="I54" s="235"/>
      <c r="J54" s="142"/>
      <c r="K54" s="143"/>
      <c r="L54" s="143"/>
      <c r="M54" s="143"/>
      <c r="N54" s="143"/>
      <c r="O54" s="143"/>
      <c r="P54" s="4"/>
      <c r="Q54" s="158"/>
      <c r="R54" s="232"/>
      <c r="S54" s="92"/>
      <c r="T54" s="92"/>
      <c r="U54" s="94"/>
      <c r="V54" s="94"/>
      <c r="W54" s="190"/>
      <c r="X54" s="201"/>
      <c r="Y54" s="203"/>
      <c r="AB54" s="10"/>
      <c r="AC54" s="143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</row>
    <row r="55" spans="1:52" ht="12" customHeight="1">
      <c r="A55" s="156" t="s">
        <v>641</v>
      </c>
      <c r="B55" s="159"/>
      <c r="C55" s="160"/>
      <c r="D55" s="160"/>
      <c r="E55" s="161"/>
      <c r="F55" s="95" t="str">
        <f>IF(B55="", "", VLOOKUP(B55, 'Boys Roster'!$B$4:$C$33, 2, FALSE))</f>
        <v/>
      </c>
      <c r="G55" s="168"/>
      <c r="H55" s="160"/>
      <c r="I55" s="105">
        <f>IF(G55="", 0, IF(W55&gt;='Boys Power Table'!$AD$204, 0, IF(LOOKUP(W55, 'Boys Power Table'!$AD$4:$AD$204)=W55, VLOOKUP(W55, 'Boys Power Table'!$AD$4:$AE$204, 2), VLOOKUP(W55, 'Boys Power Table'!$AD$4:$AE$204, 2)-1)))</f>
        <v>0</v>
      </c>
      <c r="J55" s="142"/>
      <c r="K55" s="249" t="s">
        <v>647</v>
      </c>
      <c r="L55" s="143"/>
      <c r="M55" s="143"/>
      <c r="N55" s="143"/>
      <c r="O55" s="143"/>
      <c r="P55" s="4"/>
      <c r="Q55" s="156" t="s">
        <v>641</v>
      </c>
      <c r="R55" s="171"/>
      <c r="S55" s="160"/>
      <c r="T55" s="160"/>
      <c r="U55" s="149"/>
      <c r="V55" s="97"/>
      <c r="W55" s="148">
        <f t="shared" ref="W55:W60" si="6">IF(G55&lt;10000,G55/100,INT(G55/10000)*60+(G55/10000-INT(G55/10000))*100)</f>
        <v>0</v>
      </c>
      <c r="X55" s="149"/>
      <c r="Y55" s="98"/>
      <c r="AB55" s="10"/>
      <c r="AC55" s="143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</row>
    <row r="56" spans="1:52" ht="12" customHeight="1">
      <c r="A56" s="157"/>
      <c r="B56" s="162"/>
      <c r="C56" s="163"/>
      <c r="D56" s="163"/>
      <c r="E56" s="164"/>
      <c r="F56" s="95" t="str">
        <f>IF(B56="", "", VLOOKUP(B56, 'Boys Roster'!$B$4:$C$33, 2, FALSE))</f>
        <v/>
      </c>
      <c r="G56" s="150"/>
      <c r="H56" s="151"/>
      <c r="I56" s="105">
        <f>IF(G56="", 0, IF(W56&gt;='Boys Power Table'!$AD$204, 0, IF(LOOKUP(W56, 'Boys Power Table'!$AD$4:$AD$204)=W56, VLOOKUP(W56, 'Boys Power Table'!$AD$4:$AE$204, 2), VLOOKUP(W56, 'Boys Power Table'!$AD$4:$AE$204, 2)-1)))</f>
        <v>0</v>
      </c>
      <c r="J56" s="142"/>
      <c r="K56" s="143"/>
      <c r="L56" s="143"/>
      <c r="M56" s="143"/>
      <c r="N56" s="143"/>
      <c r="O56" s="143"/>
      <c r="P56" s="4"/>
      <c r="Q56" s="157"/>
      <c r="R56" s="172"/>
      <c r="S56" s="151"/>
      <c r="T56" s="151"/>
      <c r="U56" s="173"/>
      <c r="V56" s="100"/>
      <c r="W56" s="148">
        <f t="shared" si="6"/>
        <v>0</v>
      </c>
      <c r="X56" s="149"/>
      <c r="Y56" s="101"/>
      <c r="AB56" s="10"/>
      <c r="AC56" s="143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</row>
    <row r="57" spans="1:52" ht="12" customHeight="1">
      <c r="A57" s="158"/>
      <c r="B57" s="165"/>
      <c r="C57" s="166"/>
      <c r="D57" s="166"/>
      <c r="E57" s="167"/>
      <c r="F57" s="90" t="str">
        <f>IF(B57="", "", VLOOKUP(B57, 'Boys Roster'!$B$4:$C$33, 2, FALSE))</f>
        <v/>
      </c>
      <c r="G57" s="170"/>
      <c r="H57" s="166"/>
      <c r="I57" s="102">
        <f>IF(G57="", 0, IF(W57&gt;='Boys Power Table'!$AD$204,0, IF(LOOKUP(W57, 'Boys Power Table'!$AD$4:$AD$204)=W57, VLOOKUP(W57, 'Boys Power Table'!$AD$4:$AE$204, 2), VLOOKUP(W57, 'Boys Power Table'!$AD$4:$AE$204, 2)-1)))</f>
        <v>0</v>
      </c>
      <c r="J57" s="142"/>
      <c r="K57" s="143"/>
      <c r="L57" s="143"/>
      <c r="M57" s="143"/>
      <c r="N57" s="143"/>
      <c r="O57" s="143"/>
      <c r="P57" s="4"/>
      <c r="Q57" s="158"/>
      <c r="R57" s="154"/>
      <c r="S57" s="146"/>
      <c r="T57" s="146"/>
      <c r="U57" s="155"/>
      <c r="V57" s="103"/>
      <c r="W57" s="148">
        <f t="shared" si="6"/>
        <v>0</v>
      </c>
      <c r="X57" s="149"/>
      <c r="Y57" s="104"/>
      <c r="AB57" s="10"/>
      <c r="AC57" s="143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</row>
    <row r="58" spans="1:52" ht="12" customHeight="1">
      <c r="A58" s="156" t="s">
        <v>674</v>
      </c>
      <c r="B58" s="159"/>
      <c r="C58" s="160"/>
      <c r="D58" s="160"/>
      <c r="E58" s="161"/>
      <c r="F58" s="95" t="str">
        <f>IF(B58="", "", VLOOKUP(B58, 'Boys Roster'!$B$4:$C$33, 2, FALSE))</f>
        <v/>
      </c>
      <c r="G58" s="168"/>
      <c r="H58" s="160"/>
      <c r="I58" s="105">
        <f>IF(G58="", 0, IF(W58&gt;='Boys Power Table'!$AF$204, 0, IF(LOOKUP(W58, 'Boys Power Table'!$AF$4:$AF$204)=W58, VLOOKUP(W58, 'Boys Power Table'!$AF$4:$AG$204, 2), VLOOKUP(W58, 'Boys Power Table'!$AF$4:$AG$204, 2)-1)))</f>
        <v>0</v>
      </c>
      <c r="J58" s="142"/>
      <c r="K58" s="153"/>
      <c r="L58" s="143"/>
      <c r="M58" s="143"/>
      <c r="N58" s="143"/>
      <c r="O58" s="143"/>
      <c r="P58" s="4"/>
      <c r="Q58" s="156" t="s">
        <v>674</v>
      </c>
      <c r="R58" s="171"/>
      <c r="S58" s="160"/>
      <c r="T58" s="160"/>
      <c r="U58" s="149"/>
      <c r="V58" s="97"/>
      <c r="W58" s="148">
        <f t="shared" si="6"/>
        <v>0</v>
      </c>
      <c r="X58" s="149"/>
      <c r="Y58" s="98"/>
      <c r="AB58" s="10"/>
      <c r="AC58" s="143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</row>
    <row r="59" spans="1:52" ht="12" customHeight="1">
      <c r="A59" s="157"/>
      <c r="B59" s="162"/>
      <c r="C59" s="163"/>
      <c r="D59" s="163"/>
      <c r="E59" s="164"/>
      <c r="F59" s="95" t="str">
        <f>IF(B59="", "", VLOOKUP(B59, 'Boys Roster'!$B$4:$C$33, 2, FALSE))</f>
        <v/>
      </c>
      <c r="G59" s="150"/>
      <c r="H59" s="151"/>
      <c r="I59" s="105">
        <f>IF(G59="",0,IF(W59&gt;='Boys Power Table'!$AF$204,0,IF(LOOKUP(W59,'Boys Power Table'!$AF$4:$AF$204)=W59,VLOOKUP(W59,'Boys Power Table'!$AF$4:$AG$204,2),VLOOKUP(W59,'Boys Power Table'!$AF$4:$AG$204,2)-1)))</f>
        <v>0</v>
      </c>
      <c r="J59" s="142"/>
      <c r="K59" s="143"/>
      <c r="L59" s="143"/>
      <c r="M59" s="143"/>
      <c r="N59" s="143"/>
      <c r="O59" s="143"/>
      <c r="P59" s="4"/>
      <c r="Q59" s="157"/>
      <c r="R59" s="172"/>
      <c r="S59" s="151"/>
      <c r="T59" s="151"/>
      <c r="U59" s="173"/>
      <c r="V59" s="100"/>
      <c r="W59" s="148">
        <f t="shared" si="6"/>
        <v>0</v>
      </c>
      <c r="X59" s="149"/>
      <c r="Y59" s="101"/>
      <c r="AB59" s="10"/>
      <c r="AC59" s="143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</row>
    <row r="60" spans="1:52" ht="12" customHeight="1">
      <c r="A60" s="158"/>
      <c r="B60" s="165"/>
      <c r="C60" s="166"/>
      <c r="D60" s="166"/>
      <c r="E60" s="167"/>
      <c r="F60" s="90" t="str">
        <f>IF(B60="", "", VLOOKUP(B60, 'Boys Roster'!$B$4:$C$33, 2, FALSE))</f>
        <v/>
      </c>
      <c r="G60" s="170"/>
      <c r="H60" s="166"/>
      <c r="I60" s="102">
        <f>IF(G60="", 0, IF(W60&gt;='Boys Power Table'!$AF$204,0, IF(LOOKUP(W60, 'Boys Power Table'!$AF$4:$AF$204)=W60, VLOOKUP(W60, 'Boys Power Table'!$AF$4:$AG$204, 2), VLOOKUP(W60, 'Boys Power Table'!$AF$4:$AG$204, 2)-1)))</f>
        <v>0</v>
      </c>
      <c r="J60" s="142"/>
      <c r="K60" s="143"/>
      <c r="L60" s="143"/>
      <c r="M60" s="143"/>
      <c r="N60" s="143"/>
      <c r="O60" s="143"/>
      <c r="P60" s="4"/>
      <c r="Q60" s="158"/>
      <c r="R60" s="154"/>
      <c r="S60" s="146"/>
      <c r="T60" s="146"/>
      <c r="U60" s="155"/>
      <c r="V60" s="103"/>
      <c r="W60" s="148">
        <f t="shared" si="6"/>
        <v>0</v>
      </c>
      <c r="X60" s="149"/>
      <c r="Y60" s="104"/>
      <c r="AB60" s="10"/>
      <c r="AC60" s="143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</row>
    <row r="61" spans="1:52" ht="7.5" customHeight="1">
      <c r="A61" s="227" t="s">
        <v>695</v>
      </c>
      <c r="B61" s="228" t="s">
        <v>135</v>
      </c>
      <c r="C61" s="76" t="s">
        <v>136</v>
      </c>
      <c r="D61" s="60" t="s">
        <v>115</v>
      </c>
      <c r="E61" s="76" t="s">
        <v>140</v>
      </c>
      <c r="F61" s="60" t="s">
        <v>115</v>
      </c>
      <c r="G61" s="233"/>
      <c r="H61" s="143"/>
      <c r="I61" s="195">
        <f>IF(G61="", 0, IF(W61&gt;='Boys Power Table'!$AQ$204,0, IF(LOOKUP(W61, 'Boys Power Table'!$AQ$4:$AQ$204)=W61, VLOOKUP(W61, 'Boys Power Table'!$AQ$4:$AR$204, 2), VLOOKUP(W61, 'Boys Power Table'!$AQ$4:$AR$204, 2)-3)))</f>
        <v>0</v>
      </c>
      <c r="J61" s="142"/>
      <c r="K61" s="143"/>
      <c r="L61" s="143"/>
      <c r="M61" s="143"/>
      <c r="N61" s="143"/>
      <c r="O61" s="143"/>
      <c r="P61" s="4"/>
      <c r="Q61" s="227" t="s">
        <v>695</v>
      </c>
      <c r="R61" s="228" t="s">
        <v>135</v>
      </c>
      <c r="S61" s="77" t="s">
        <v>136</v>
      </c>
      <c r="T61" s="78" t="s">
        <v>115</v>
      </c>
      <c r="U61" s="79" t="s">
        <v>140</v>
      </c>
      <c r="V61" s="80" t="s">
        <v>115</v>
      </c>
      <c r="W61" s="198">
        <f>INT(G61/10000)*60+(G61/10000-INT(G61/10000))*100</f>
        <v>0</v>
      </c>
      <c r="X61" s="199"/>
      <c r="Y61" s="234"/>
      <c r="AB61" s="10"/>
      <c r="AC61" s="143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</row>
    <row r="62" spans="1:52" ht="12" customHeight="1">
      <c r="A62" s="157"/>
      <c r="B62" s="229"/>
      <c r="C62" s="68"/>
      <c r="D62" s="69" t="str">
        <f>IF(C62="", "", VLOOKUP(C62, 'Boys Roster'!$B$4:$C$33, 2, FALSE))</f>
        <v/>
      </c>
      <c r="E62" s="68"/>
      <c r="F62" s="70" t="str">
        <f>IF(E62="", "", VLOOKUP(E62, 'Boys Roster'!$B$4:$C$33, 2, FALSE))</f>
        <v/>
      </c>
      <c r="G62" s="189"/>
      <c r="H62" s="143"/>
      <c r="I62" s="196"/>
      <c r="J62" s="142"/>
      <c r="K62" s="143"/>
      <c r="L62" s="143"/>
      <c r="M62" s="143"/>
      <c r="N62" s="143"/>
      <c r="O62" s="143"/>
      <c r="P62" s="4"/>
      <c r="Q62" s="157"/>
      <c r="R62" s="229"/>
      <c r="S62" s="86"/>
      <c r="T62" s="86"/>
      <c r="U62" s="75"/>
      <c r="V62" s="75"/>
      <c r="W62" s="189"/>
      <c r="X62" s="200"/>
      <c r="Y62" s="184"/>
      <c r="AB62" s="10"/>
      <c r="AC62" s="143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</row>
    <row r="63" spans="1:52" ht="7.5" customHeight="1">
      <c r="A63" s="157"/>
      <c r="B63" s="229"/>
      <c r="C63" s="76" t="s">
        <v>178</v>
      </c>
      <c r="D63" s="60" t="s">
        <v>115</v>
      </c>
      <c r="E63" s="76" t="s">
        <v>179</v>
      </c>
      <c r="F63" s="60" t="s">
        <v>115</v>
      </c>
      <c r="G63" s="189"/>
      <c r="H63" s="143"/>
      <c r="I63" s="196"/>
      <c r="J63" s="142"/>
      <c r="K63" s="143"/>
      <c r="L63" s="143"/>
      <c r="M63" s="143"/>
      <c r="N63" s="143"/>
      <c r="O63" s="143"/>
      <c r="P63" s="4"/>
      <c r="Q63" s="157"/>
      <c r="R63" s="229"/>
      <c r="S63" s="77" t="s">
        <v>178</v>
      </c>
      <c r="T63" s="78" t="s">
        <v>115</v>
      </c>
      <c r="U63" s="79" t="s">
        <v>179</v>
      </c>
      <c r="V63" s="80" t="s">
        <v>115</v>
      </c>
      <c r="W63" s="189"/>
      <c r="X63" s="200"/>
      <c r="Y63" s="184"/>
      <c r="AB63" s="10"/>
      <c r="AC63" s="143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</row>
    <row r="64" spans="1:52" ht="12" customHeight="1">
      <c r="A64" s="157"/>
      <c r="B64" s="230"/>
      <c r="C64" s="68"/>
      <c r="D64" s="69" t="str">
        <f>IF(C64="", "", VLOOKUP(C64, 'Boys Roster'!$B$4:$C$33, 2, FALSE))</f>
        <v/>
      </c>
      <c r="E64" s="68"/>
      <c r="F64" s="69" t="str">
        <f>IF(E64="", "", VLOOKUP(E64, 'Boys Roster'!$B$4:$C$33, 2, FALSE))</f>
        <v/>
      </c>
      <c r="G64" s="190"/>
      <c r="H64" s="191"/>
      <c r="I64" s="197"/>
      <c r="J64" s="142"/>
      <c r="K64" s="143"/>
      <c r="L64" s="143"/>
      <c r="M64" s="143"/>
      <c r="N64" s="143"/>
      <c r="O64" s="143"/>
      <c r="P64" s="4"/>
      <c r="Q64" s="157"/>
      <c r="R64" s="230"/>
      <c r="S64" s="86"/>
      <c r="T64" s="86"/>
      <c r="U64" s="75"/>
      <c r="V64" s="75"/>
      <c r="W64" s="190"/>
      <c r="X64" s="201"/>
      <c r="Y64" s="185"/>
      <c r="AB64" s="10"/>
      <c r="AC64" s="143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</row>
    <row r="65" spans="1:52" ht="7.5" customHeight="1">
      <c r="A65" s="157"/>
      <c r="B65" s="231" t="s">
        <v>202</v>
      </c>
      <c r="C65" s="76" t="s">
        <v>136</v>
      </c>
      <c r="D65" s="60" t="s">
        <v>115</v>
      </c>
      <c r="E65" s="76" t="s">
        <v>140</v>
      </c>
      <c r="F65" s="60" t="s">
        <v>115</v>
      </c>
      <c r="G65" s="192"/>
      <c r="H65" s="193"/>
      <c r="I65" s="195">
        <f>IF(G65="",0,IF(W65&gt;='Boys Power Table'!$AQ$204,0,IF(LOOKUP(W65,'Boys Power Table'!$AQ$4:$AQ$204)=W65,VLOOKUP(W65,'Boys Power Table'!$AQ$4:$AR$204,2),VLOOKUP(W65,'Boys Power Table'!$AQ$4:$AR$204,2)-3)))</f>
        <v>0</v>
      </c>
      <c r="J65" s="142"/>
      <c r="K65" s="237" t="s">
        <v>738</v>
      </c>
      <c r="L65" s="143"/>
      <c r="M65" s="143"/>
      <c r="N65" s="143"/>
      <c r="O65" s="143"/>
      <c r="P65" s="4"/>
      <c r="Q65" s="157"/>
      <c r="R65" s="231" t="s">
        <v>202</v>
      </c>
      <c r="S65" s="82" t="s">
        <v>136</v>
      </c>
      <c r="T65" s="83" t="s">
        <v>115</v>
      </c>
      <c r="U65" s="84" t="s">
        <v>140</v>
      </c>
      <c r="V65" s="85" t="s">
        <v>115</v>
      </c>
      <c r="W65" s="198">
        <f>INT(G65/10000)*60+(G65/10000-INT(G65/10000))*100</f>
        <v>0</v>
      </c>
      <c r="X65" s="199"/>
      <c r="Y65" s="202"/>
      <c r="AB65" s="10"/>
      <c r="AC65" s="143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</row>
    <row r="66" spans="1:52" ht="12" customHeight="1">
      <c r="A66" s="157"/>
      <c r="B66" s="229"/>
      <c r="C66" s="68"/>
      <c r="D66" s="69" t="str">
        <f>IF(C66="", "", VLOOKUP(C66, 'Boys Roster'!$B$4:$C$33, 2, FALSE))</f>
        <v/>
      </c>
      <c r="E66" s="68"/>
      <c r="F66" s="69" t="str">
        <f>IF(E66="", "", VLOOKUP(E66, 'Boys Roster'!$B$4:$C$33, 2, FALSE))</f>
        <v/>
      </c>
      <c r="G66" s="189"/>
      <c r="H66" s="143"/>
      <c r="I66" s="196"/>
      <c r="J66" s="142"/>
      <c r="K66" s="143"/>
      <c r="L66" s="143"/>
      <c r="M66" s="143"/>
      <c r="N66" s="143"/>
      <c r="O66" s="143"/>
      <c r="P66" s="4"/>
      <c r="Q66" s="157"/>
      <c r="R66" s="229"/>
      <c r="S66" s="86"/>
      <c r="T66" s="86"/>
      <c r="U66" s="75"/>
      <c r="V66" s="75"/>
      <c r="W66" s="189"/>
      <c r="X66" s="200"/>
      <c r="Y66" s="184"/>
      <c r="AB66" s="10"/>
      <c r="AC66" s="143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</row>
    <row r="67" spans="1:52" ht="7.5" customHeight="1">
      <c r="A67" s="157"/>
      <c r="B67" s="229"/>
      <c r="C67" s="76" t="s">
        <v>178</v>
      </c>
      <c r="D67" s="60" t="s">
        <v>115</v>
      </c>
      <c r="E67" s="76" t="s">
        <v>179</v>
      </c>
      <c r="F67" s="60" t="s">
        <v>115</v>
      </c>
      <c r="G67" s="189"/>
      <c r="H67" s="143"/>
      <c r="I67" s="196"/>
      <c r="J67" s="142"/>
      <c r="K67" s="143"/>
      <c r="L67" s="143"/>
      <c r="M67" s="143"/>
      <c r="N67" s="143"/>
      <c r="O67" s="143"/>
      <c r="P67" s="4"/>
      <c r="Q67" s="157"/>
      <c r="R67" s="229"/>
      <c r="S67" s="77" t="s">
        <v>178</v>
      </c>
      <c r="T67" s="78" t="s">
        <v>115</v>
      </c>
      <c r="U67" s="79" t="s">
        <v>179</v>
      </c>
      <c r="V67" s="80" t="s">
        <v>115</v>
      </c>
      <c r="W67" s="189"/>
      <c r="X67" s="200"/>
      <c r="Y67" s="184"/>
      <c r="AB67" s="10"/>
      <c r="AC67" s="143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</row>
    <row r="68" spans="1:52" ht="12" customHeight="1">
      <c r="A68" s="158"/>
      <c r="B68" s="232"/>
      <c r="C68" s="88"/>
      <c r="D68" s="89" t="str">
        <f>IF(C68="", "", VLOOKUP(C68, 'Boys Roster'!$B$4:$C$33, 2, FALSE))</f>
        <v/>
      </c>
      <c r="E68" s="88"/>
      <c r="F68" s="90" t="str">
        <f>IF(E68="", "", VLOOKUP(E68, 'Boys Roster'!$B$4:$C$33, 2, FALSE))</f>
        <v/>
      </c>
      <c r="G68" s="194"/>
      <c r="H68" s="146"/>
      <c r="I68" s="235"/>
      <c r="J68" s="142"/>
      <c r="K68" s="153"/>
      <c r="L68" s="143"/>
      <c r="M68" s="143"/>
      <c r="N68" s="143"/>
      <c r="O68" s="143"/>
      <c r="P68" s="4"/>
      <c r="Q68" s="158"/>
      <c r="R68" s="232"/>
      <c r="S68" s="92"/>
      <c r="T68" s="92"/>
      <c r="U68" s="94"/>
      <c r="V68" s="94"/>
      <c r="W68" s="190"/>
      <c r="X68" s="201"/>
      <c r="Y68" s="203"/>
      <c r="AB68" s="10"/>
      <c r="AC68" s="143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</row>
    <row r="69" spans="1:52" ht="15" customHeight="1">
      <c r="A69" s="226" t="s">
        <v>776</v>
      </c>
      <c r="B69" s="140"/>
      <c r="C69" s="140"/>
      <c r="D69" s="140"/>
      <c r="E69" s="140"/>
      <c r="F69" s="140"/>
      <c r="G69" s="140"/>
      <c r="H69" s="141"/>
      <c r="I69" s="118" t="str">
        <f>IF(A15="PLEASE COMPLETE ALL SCHOOL AND COACH INFORMATION IN THE ABOVE FORM", "FAIL", IF(M72&gt;0, "FAIL", IF(I72&gt;0,"FAIL", IF(K72&gt;0, "FAIL", SUM(I17:I33)+SUM(I35:I68)))))</f>
        <v>FAIL</v>
      </c>
      <c r="J69" s="142"/>
      <c r="K69" s="143"/>
      <c r="L69" s="143"/>
      <c r="M69" s="143"/>
      <c r="N69" s="143"/>
      <c r="O69" s="143"/>
      <c r="P69" s="4"/>
      <c r="Q69" s="4"/>
      <c r="R69" s="4"/>
      <c r="S69" s="4"/>
      <c r="T69" s="4"/>
      <c r="U69" s="226" t="s">
        <v>781</v>
      </c>
      <c r="V69" s="140"/>
      <c r="W69" s="140"/>
      <c r="X69" s="140"/>
      <c r="Y69" s="119"/>
      <c r="AB69" s="10"/>
      <c r="AC69" s="143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</row>
    <row r="70" spans="1:52" ht="6" customHeight="1">
      <c r="A70" s="120"/>
      <c r="B70" s="120"/>
      <c r="C70" s="120"/>
      <c r="D70" s="120"/>
      <c r="E70" s="120"/>
      <c r="F70" s="120"/>
      <c r="G70" s="120"/>
      <c r="H70" s="120"/>
      <c r="I70" s="121"/>
      <c r="J70" s="122"/>
      <c r="K70" s="123"/>
      <c r="L70" s="123"/>
      <c r="M70" s="123"/>
      <c r="N70" s="123"/>
      <c r="O70" s="124"/>
      <c r="P70" s="123"/>
      <c r="Q70" s="123"/>
      <c r="R70" s="123"/>
      <c r="S70" s="123"/>
      <c r="T70" s="123"/>
      <c r="U70" s="120"/>
      <c r="V70" s="120"/>
      <c r="W70" s="120"/>
      <c r="X70" s="120"/>
      <c r="Y70" s="123"/>
      <c r="Z70" s="10"/>
      <c r="AA70" s="10"/>
      <c r="AB70" s="10"/>
      <c r="AC70" s="125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</row>
    <row r="71" spans="1:52" ht="21.75" customHeight="1">
      <c r="A71" s="238" t="str">
        <f>IF(A15="PLEASE COMPLETE ALL SCHOOL AND COACH INFORMATION IN THE ABOVE FORM","PLEASE COMPLETE ALL SCHOOL AND COACH INFORMATION IN THE ABOVE FORM",IF(K72&gt;=1,"ERROR: An athlete has exceeded two (2) individual events!",IF(I72&gt;=1,"ERROR: An athlete has been entered into both the A and B Relay for the same event",IF(M72&gt;=1,"ERROR: An athlete has exceeded four (4) total events"," "))))</f>
        <v>PLEASE COMPLETE ALL SCHOOL AND COACH INFORMATION IN THE ABOVE FORM</v>
      </c>
      <c r="B71" s="206"/>
      <c r="C71" s="206"/>
      <c r="D71" s="206"/>
      <c r="E71" s="206"/>
      <c r="F71" s="206"/>
      <c r="G71" s="206"/>
      <c r="H71" s="206"/>
      <c r="I71" s="207"/>
      <c r="J71" s="123"/>
      <c r="K71" s="123"/>
      <c r="L71" s="123"/>
      <c r="M71" s="123"/>
      <c r="N71" s="123"/>
      <c r="O71" s="123"/>
      <c r="P71" s="123"/>
      <c r="Q71" s="123"/>
      <c r="R71" s="12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</row>
    <row r="72" spans="1:52" ht="20.25" hidden="1" customHeight="1">
      <c r="A72" s="127">
        <f>COUNTIF($B$25:$B$46, 'Boys Roster'!B4)+COUNTIF($B$55:$B$60, 'Boys Roster'!B4)</f>
        <v>0</v>
      </c>
      <c r="B72" s="127">
        <f t="shared" ref="B72:B101" si="7">IF(AD72="FAIL", "FAIL", IF(AE72="FAIL", "FAIL", IF(AF72="FAIL", "FAIL", SUM(AD72:AF72))))</f>
        <v>0</v>
      </c>
      <c r="C72" s="127">
        <f t="shared" ref="C72:C101" si="8">SUM(A72:B72)</f>
        <v>0</v>
      </c>
      <c r="D72" s="128">
        <f>'Boys Roster'!B4</f>
        <v>0</v>
      </c>
      <c r="E72" s="127"/>
      <c r="F72" s="127"/>
      <c r="G72" s="127"/>
      <c r="H72" s="127" t="str">
        <f t="shared" ref="H72:H101" si="9">IF(A72&gt;2,"OVER1",IF(B72="FAIL", "FAIL", IF(C72=4,"MAX",IF(C72&gt;4,"OVER2","OK"))))</f>
        <v>OK</v>
      </c>
      <c r="I72" s="129">
        <f>COUNTIF(H72:H101, "FAIL")</f>
        <v>0</v>
      </c>
      <c r="J72" s="129"/>
      <c r="K72" s="129">
        <f>COUNTIF(H72:H101, "OVER1")</f>
        <v>0</v>
      </c>
      <c r="L72" s="130"/>
      <c r="M72" s="129">
        <f>COUNTIF(H72:H101, "OVER2")</f>
        <v>0</v>
      </c>
      <c r="N72" s="131"/>
      <c r="O72" s="131"/>
      <c r="P72" s="131"/>
      <c r="Q72" s="131"/>
      <c r="R72" s="132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27">
        <f>IF(COUNTIF($B$17:$E$24, 'Boys Roster'!B4)&gt;1, "FAIL", COUNTIF($B$17:$E$24, 'Boys Roster'!B4))</f>
        <v>0</v>
      </c>
      <c r="AE72" s="127">
        <f>IF(COUNTIF($B$47:$E$54, 'Boys Roster'!B4)&gt;1, "FAIL", COUNTIF($B$47:$E$54, 'Boys Roster'!B4))</f>
        <v>0</v>
      </c>
      <c r="AF72" s="127">
        <f>IF(COUNTIF($B$61:$E$68, 'Boys Roster'!B4)&gt;1, "FAIL", COUNTIF($B$61:$E$68, 'Boys Roster'!B4))</f>
        <v>0</v>
      </c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</row>
    <row r="73" spans="1:52" ht="20.25" hidden="1" customHeight="1">
      <c r="A73" s="127">
        <f>COUNTIF($B$25:$B$46, 'Boys Roster'!B5)+COUNTIF($B$55:$B$60, 'Boys Roster'!B5)</f>
        <v>0</v>
      </c>
      <c r="B73" s="127">
        <f t="shared" si="7"/>
        <v>0</v>
      </c>
      <c r="C73" s="127">
        <f t="shared" si="8"/>
        <v>0</v>
      </c>
      <c r="D73" s="128">
        <f>'Boys Roster'!B5</f>
        <v>0</v>
      </c>
      <c r="E73" s="127"/>
      <c r="F73" s="127"/>
      <c r="G73" s="127"/>
      <c r="H73" s="127" t="str">
        <f t="shared" si="9"/>
        <v>OK</v>
      </c>
      <c r="I73" s="134" t="s">
        <v>1</v>
      </c>
      <c r="J73" s="134"/>
      <c r="K73" s="134" t="s">
        <v>847</v>
      </c>
      <c r="L73" s="134"/>
      <c r="M73" s="134" t="s">
        <v>848</v>
      </c>
      <c r="N73" s="131"/>
      <c r="O73" s="131"/>
      <c r="P73" s="131"/>
      <c r="Q73" s="131"/>
      <c r="R73" s="132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27">
        <f>IF(COUNTIF($B$17:$E$24, 'Boys Roster'!B5)&gt;1, "FAIL", COUNTIF($B$17:$E$24, 'Boys Roster'!B5))</f>
        <v>0</v>
      </c>
      <c r="AE73" s="127">
        <f>IF(COUNTIF($B$47:$E$54, 'Boys Roster'!B5)&gt;1, "FAIL", COUNTIF($B$47:$E$54, 'Boys Roster'!B5))</f>
        <v>0</v>
      </c>
      <c r="AF73" s="127">
        <f>IF(COUNTIF($B$61:$E$68, 'Boys Roster'!B5)&gt;1, "FAIL", COUNTIF($B$61:$E$68, 'Boys Roster'!B5))</f>
        <v>0</v>
      </c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</row>
    <row r="74" spans="1:52" ht="20.25" hidden="1" customHeight="1">
      <c r="A74" s="127">
        <f>COUNTIF($B$25:$B$46, 'Boys Roster'!B6)+COUNTIF($B$55:$B$60, 'Boys Roster'!B6)</f>
        <v>0</v>
      </c>
      <c r="B74" s="127">
        <f t="shared" si="7"/>
        <v>0</v>
      </c>
      <c r="C74" s="127">
        <f t="shared" si="8"/>
        <v>0</v>
      </c>
      <c r="D74" s="128">
        <f>'Boys Roster'!B6</f>
        <v>0</v>
      </c>
      <c r="E74" s="127"/>
      <c r="F74" s="127"/>
      <c r="G74" s="127"/>
      <c r="H74" s="127" t="str">
        <f t="shared" si="9"/>
        <v>OK</v>
      </c>
      <c r="I74" s="127"/>
      <c r="J74" s="131"/>
      <c r="K74" s="131"/>
      <c r="L74" s="131"/>
      <c r="M74" s="131"/>
      <c r="N74" s="131"/>
      <c r="O74" s="131"/>
      <c r="P74" s="131"/>
      <c r="Q74" s="131"/>
      <c r="R74" s="132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27">
        <f>IF(COUNTIF($B$17:$E$24, 'Boys Roster'!B6)&gt;1, "FAIL", COUNTIF($B$17:$E$24, 'Boys Roster'!B6))</f>
        <v>0</v>
      </c>
      <c r="AE74" s="127">
        <f>IF(COUNTIF($B$47:$E$54, 'Boys Roster'!B6)&gt;1, "FAIL", COUNTIF($B$47:$E$54, 'Boys Roster'!B6))</f>
        <v>0</v>
      </c>
      <c r="AF74" s="127">
        <f>IF(COUNTIF($B$61:$E$68, 'Boys Roster'!B6)&gt;1, "FAIL", COUNTIF($B$61:$E$68, 'Boys Roster'!B6))</f>
        <v>0</v>
      </c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</row>
    <row r="75" spans="1:52" ht="20.25" hidden="1" customHeight="1">
      <c r="A75" s="127">
        <f>COUNTIF($B$25:$B$46, 'Boys Roster'!B7)+COUNTIF($B$55:$B$60, 'Boys Roster'!B7)</f>
        <v>0</v>
      </c>
      <c r="B75" s="127">
        <f t="shared" si="7"/>
        <v>0</v>
      </c>
      <c r="C75" s="127">
        <f t="shared" si="8"/>
        <v>0</v>
      </c>
      <c r="D75" s="128">
        <f>'Boys Roster'!B7</f>
        <v>0</v>
      </c>
      <c r="E75" s="127"/>
      <c r="F75" s="127"/>
      <c r="G75" s="127"/>
      <c r="H75" s="127" t="str">
        <f t="shared" si="9"/>
        <v>OK</v>
      </c>
      <c r="I75" s="127"/>
      <c r="J75" s="131"/>
      <c r="K75" s="131"/>
      <c r="L75" s="131"/>
      <c r="M75" s="131"/>
      <c r="N75" s="131"/>
      <c r="O75" s="131"/>
      <c r="P75" s="131"/>
      <c r="Q75" s="131"/>
      <c r="R75" s="132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27">
        <f>IF(COUNTIF($B$17:$E$24, 'Boys Roster'!B7)&gt;1, "FAIL", COUNTIF($B$17:$E$24, 'Boys Roster'!B7))</f>
        <v>0</v>
      </c>
      <c r="AE75" s="127">
        <f>IF(COUNTIF($B$47:$E$54, 'Boys Roster'!B7)&gt;1, "FAIL", COUNTIF($B$47:$E$54, 'Boys Roster'!B7))</f>
        <v>0</v>
      </c>
      <c r="AF75" s="127">
        <f>IF(COUNTIF($B$61:$E$68, 'Boys Roster'!B7)&gt;1, "FAIL", COUNTIF($B$61:$E$68, 'Boys Roster'!B7))</f>
        <v>0</v>
      </c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</row>
    <row r="76" spans="1:52" ht="20.25" hidden="1" customHeight="1">
      <c r="A76" s="127">
        <f>COUNTIF($B$25:$B$46, 'Boys Roster'!B8)+COUNTIF($B$55:$B$60, 'Boys Roster'!B8)</f>
        <v>0</v>
      </c>
      <c r="B76" s="127">
        <f t="shared" si="7"/>
        <v>0</v>
      </c>
      <c r="C76" s="127">
        <f t="shared" si="8"/>
        <v>0</v>
      </c>
      <c r="D76" s="128">
        <f>'Boys Roster'!B8</f>
        <v>0</v>
      </c>
      <c r="E76" s="127"/>
      <c r="F76" s="127"/>
      <c r="G76" s="127"/>
      <c r="H76" s="127" t="str">
        <f t="shared" si="9"/>
        <v>OK</v>
      </c>
      <c r="I76" s="127"/>
      <c r="J76" s="131"/>
      <c r="K76" s="131"/>
      <c r="L76" s="131"/>
      <c r="M76" s="131"/>
      <c r="N76" s="131"/>
      <c r="O76" s="131"/>
      <c r="P76" s="131"/>
      <c r="Q76" s="131"/>
      <c r="R76" s="132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27">
        <f>IF(COUNTIF($B$17:$E$24, 'Boys Roster'!B8)&gt;1, "FAIL", COUNTIF($B$17:$E$24, 'Boys Roster'!B8))</f>
        <v>0</v>
      </c>
      <c r="AE76" s="127">
        <f>IF(COUNTIF($B$47:$E$54, 'Boys Roster'!B8)&gt;1, "FAIL", COUNTIF($B$47:$E$54, 'Boys Roster'!B8))</f>
        <v>0</v>
      </c>
      <c r="AF76" s="127">
        <f>IF(COUNTIF($B$61:$E$68, 'Boys Roster'!B8)&gt;1, "FAIL", COUNTIF($B$61:$E$68, 'Boys Roster'!B8))</f>
        <v>0</v>
      </c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</row>
    <row r="77" spans="1:52" ht="20.25" hidden="1" customHeight="1">
      <c r="A77" s="127">
        <f>COUNTIF($B$25:$B$46, 'Boys Roster'!B9)+COUNTIF($B$55:$B$60, 'Boys Roster'!B9)</f>
        <v>0</v>
      </c>
      <c r="B77" s="127">
        <f t="shared" si="7"/>
        <v>0</v>
      </c>
      <c r="C77" s="127">
        <f t="shared" si="8"/>
        <v>0</v>
      </c>
      <c r="D77" s="128">
        <f>'Boys Roster'!B9</f>
        <v>0</v>
      </c>
      <c r="E77" s="127"/>
      <c r="F77" s="127"/>
      <c r="G77" s="127"/>
      <c r="H77" s="127" t="str">
        <f t="shared" si="9"/>
        <v>OK</v>
      </c>
      <c r="I77" s="127"/>
      <c r="J77" s="131"/>
      <c r="K77" s="131"/>
      <c r="L77" s="131"/>
      <c r="M77" s="131"/>
      <c r="N77" s="131"/>
      <c r="O77" s="131"/>
      <c r="P77" s="131"/>
      <c r="Q77" s="131"/>
      <c r="R77" s="132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27">
        <f>IF(COUNTIF($B$17:$E$24, 'Boys Roster'!B9)&gt;1, "FAIL", COUNTIF($B$17:$E$24, 'Boys Roster'!B9))</f>
        <v>0</v>
      </c>
      <c r="AE77" s="127">
        <f>IF(COUNTIF($B$47:$E$54, 'Boys Roster'!B9)&gt;1, "FAIL", COUNTIF($B$47:$E$54, 'Boys Roster'!B9))</f>
        <v>0</v>
      </c>
      <c r="AF77" s="127">
        <f>IF(COUNTIF($B$61:$E$68, 'Boys Roster'!B9)&gt;1, "FAIL", COUNTIF($B$61:$E$68, 'Boys Roster'!B9))</f>
        <v>0</v>
      </c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</row>
    <row r="78" spans="1:52" ht="20.25" hidden="1" customHeight="1">
      <c r="A78" s="127">
        <f>COUNTIF($B$25:$B$46, 'Boys Roster'!B10)+COUNTIF($B$55:$B$60, 'Boys Roster'!B10)</f>
        <v>0</v>
      </c>
      <c r="B78" s="127">
        <f t="shared" si="7"/>
        <v>0</v>
      </c>
      <c r="C78" s="127">
        <f t="shared" si="8"/>
        <v>0</v>
      </c>
      <c r="D78" s="128">
        <f>'Boys Roster'!B10</f>
        <v>0</v>
      </c>
      <c r="E78" s="127"/>
      <c r="F78" s="127"/>
      <c r="G78" s="127"/>
      <c r="H78" s="127" t="str">
        <f t="shared" si="9"/>
        <v>OK</v>
      </c>
      <c r="I78" s="127"/>
      <c r="J78" s="131"/>
      <c r="K78" s="131"/>
      <c r="L78" s="131"/>
      <c r="M78" s="131"/>
      <c r="N78" s="131"/>
      <c r="O78" s="131"/>
      <c r="P78" s="131"/>
      <c r="Q78" s="131"/>
      <c r="R78" s="132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27">
        <f>IF(COUNTIF($B$17:$E$24, 'Boys Roster'!B10)&gt;1, "FAIL", COUNTIF($B$17:$E$24, 'Boys Roster'!B10))</f>
        <v>0</v>
      </c>
      <c r="AE78" s="127">
        <f>IF(COUNTIF($B$47:$E$54, 'Boys Roster'!B10)&gt;1, "FAIL", COUNTIF($B$47:$E$54, 'Boys Roster'!B10))</f>
        <v>0</v>
      </c>
      <c r="AF78" s="127">
        <f>IF(COUNTIF($B$61:$E$68, 'Boys Roster'!B10)&gt;1, "FAIL", COUNTIF($B$61:$E$68, 'Boys Roster'!B10))</f>
        <v>0</v>
      </c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</row>
    <row r="79" spans="1:52" ht="20.25" hidden="1" customHeight="1">
      <c r="A79" s="127">
        <f>COUNTIF($B$25:$B$46, 'Boys Roster'!B11)+COUNTIF($B$55:$B$60, 'Boys Roster'!B11)</f>
        <v>0</v>
      </c>
      <c r="B79" s="127">
        <f t="shared" si="7"/>
        <v>0</v>
      </c>
      <c r="C79" s="127">
        <f t="shared" si="8"/>
        <v>0</v>
      </c>
      <c r="D79" s="128">
        <f>'Boys Roster'!B11</f>
        <v>0</v>
      </c>
      <c r="E79" s="127"/>
      <c r="F79" s="127"/>
      <c r="G79" s="127"/>
      <c r="H79" s="127" t="str">
        <f t="shared" si="9"/>
        <v>OK</v>
      </c>
      <c r="I79" s="127"/>
      <c r="J79" s="131"/>
      <c r="K79" s="131"/>
      <c r="L79" s="131"/>
      <c r="M79" s="131"/>
      <c r="N79" s="131"/>
      <c r="O79" s="131"/>
      <c r="P79" s="131"/>
      <c r="Q79" s="131"/>
      <c r="R79" s="132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27">
        <f>IF(COUNTIF($B$17:$E$24, 'Boys Roster'!B11)&gt;1, "FAIL", COUNTIF($B$17:$E$24, 'Boys Roster'!B11))</f>
        <v>0</v>
      </c>
      <c r="AE79" s="127">
        <f>IF(COUNTIF($B$47:$E$54, 'Boys Roster'!B11)&gt;1, "FAIL", COUNTIF($B$47:$E$54, 'Boys Roster'!B11))</f>
        <v>0</v>
      </c>
      <c r="AF79" s="127">
        <f>IF(COUNTIF($B$61:$E$68, 'Boys Roster'!B11)&gt;1, "FAIL", COUNTIF($B$61:$E$68, 'Boys Roster'!B11))</f>
        <v>0</v>
      </c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</row>
    <row r="80" spans="1:52" ht="20.25" hidden="1" customHeight="1">
      <c r="A80" s="127">
        <f>COUNTIF($B$25:$B$46, 'Boys Roster'!B12)+COUNTIF($B$55:$B$60, 'Boys Roster'!B12)</f>
        <v>0</v>
      </c>
      <c r="B80" s="127">
        <f t="shared" si="7"/>
        <v>0</v>
      </c>
      <c r="C80" s="127">
        <f t="shared" si="8"/>
        <v>0</v>
      </c>
      <c r="D80" s="128">
        <f>'Boys Roster'!B12</f>
        <v>0</v>
      </c>
      <c r="E80" s="127"/>
      <c r="F80" s="127"/>
      <c r="G80" s="127"/>
      <c r="H80" s="127" t="str">
        <f t="shared" si="9"/>
        <v>OK</v>
      </c>
      <c r="I80" s="127"/>
      <c r="J80" s="131"/>
      <c r="K80" s="131"/>
      <c r="L80" s="131"/>
      <c r="M80" s="131"/>
      <c r="N80" s="131"/>
      <c r="O80" s="131"/>
      <c r="P80" s="131"/>
      <c r="Q80" s="131"/>
      <c r="R80" s="132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27">
        <f>IF(COUNTIF($B$17:$E$24, 'Boys Roster'!B12)&gt;1, "FAIL", COUNTIF($B$17:$E$24, 'Boys Roster'!B12))</f>
        <v>0</v>
      </c>
      <c r="AE80" s="127">
        <f>IF(COUNTIF($B$47:$E$54, 'Boys Roster'!B12)&gt;1, "FAIL", COUNTIF($B$47:$E$54, 'Boys Roster'!B12))</f>
        <v>0</v>
      </c>
      <c r="AF80" s="127">
        <f>IF(COUNTIF($B$61:$E$68, 'Boys Roster'!B12)&gt;1, "FAIL", COUNTIF($B$61:$E$68, 'Boys Roster'!B12))</f>
        <v>0</v>
      </c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</row>
    <row r="81" spans="1:52" ht="20.25" hidden="1" customHeight="1">
      <c r="A81" s="127">
        <f>COUNTIF($B$25:$B$46, 'Boys Roster'!B13)+COUNTIF($B$55:$B$60, 'Boys Roster'!B13)</f>
        <v>0</v>
      </c>
      <c r="B81" s="127">
        <f t="shared" si="7"/>
        <v>0</v>
      </c>
      <c r="C81" s="127">
        <f t="shared" si="8"/>
        <v>0</v>
      </c>
      <c r="D81" s="128">
        <f>'Boys Roster'!B13</f>
        <v>0</v>
      </c>
      <c r="E81" s="127"/>
      <c r="F81" s="127"/>
      <c r="G81" s="127"/>
      <c r="H81" s="127" t="str">
        <f t="shared" si="9"/>
        <v>OK</v>
      </c>
      <c r="I81" s="127"/>
      <c r="J81" s="131"/>
      <c r="K81" s="131"/>
      <c r="L81" s="131"/>
      <c r="M81" s="131"/>
      <c r="N81" s="131"/>
      <c r="O81" s="131"/>
      <c r="P81" s="131"/>
      <c r="Q81" s="131"/>
      <c r="R81" s="132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27">
        <f>IF(COUNTIF($B$17:$E$24, 'Boys Roster'!B13)&gt;1, "FAIL", COUNTIF($B$17:$E$24, 'Boys Roster'!B13))</f>
        <v>0</v>
      </c>
      <c r="AE81" s="127">
        <f>IF(COUNTIF($B$47:$E$54, 'Boys Roster'!B13)&gt;1, "FAIL", COUNTIF($B$47:$E$54, 'Boys Roster'!B13))</f>
        <v>0</v>
      </c>
      <c r="AF81" s="127">
        <f>IF(COUNTIF($B$61:$E$68, 'Boys Roster'!B13)&gt;1, "FAIL", COUNTIF($B$61:$E$68, 'Boys Roster'!B13))</f>
        <v>0</v>
      </c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  <c r="AY81" s="133"/>
      <c r="AZ81" s="133"/>
    </row>
    <row r="82" spans="1:52" ht="20.25" hidden="1" customHeight="1">
      <c r="A82" s="127">
        <f>COUNTIF($B$25:$B$46, 'Boys Roster'!B14)+COUNTIF($B$55:$B$60, 'Boys Roster'!B14)</f>
        <v>0</v>
      </c>
      <c r="B82" s="127">
        <f t="shared" si="7"/>
        <v>0</v>
      </c>
      <c r="C82" s="127">
        <f t="shared" si="8"/>
        <v>0</v>
      </c>
      <c r="D82" s="128">
        <f>'Boys Roster'!B14</f>
        <v>0</v>
      </c>
      <c r="E82" s="127"/>
      <c r="F82" s="127"/>
      <c r="G82" s="127"/>
      <c r="H82" s="127" t="str">
        <f t="shared" si="9"/>
        <v>OK</v>
      </c>
      <c r="I82" s="127"/>
      <c r="J82" s="131"/>
      <c r="K82" s="131"/>
      <c r="L82" s="131"/>
      <c r="M82" s="131"/>
      <c r="N82" s="131"/>
      <c r="O82" s="131"/>
      <c r="P82" s="131"/>
      <c r="Q82" s="131"/>
      <c r="R82" s="132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27">
        <f>IF(COUNTIF($B$17:$E$24, 'Boys Roster'!B14)&gt;1, "FAIL", COUNTIF($B$17:$E$24, 'Boys Roster'!B14))</f>
        <v>0</v>
      </c>
      <c r="AE82" s="127">
        <f>IF(COUNTIF($B$47:$E$54, 'Boys Roster'!B14)&gt;1, "FAIL", COUNTIF($B$47:$E$54, 'Boys Roster'!B14))</f>
        <v>0</v>
      </c>
      <c r="AF82" s="127">
        <f>IF(COUNTIF($B$61:$E$68, 'Boys Roster'!B14)&gt;1, "FAIL", COUNTIF($B$61:$E$68, 'Boys Roster'!B14))</f>
        <v>0</v>
      </c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</row>
    <row r="83" spans="1:52" ht="20.25" hidden="1" customHeight="1">
      <c r="A83" s="127">
        <f>COUNTIF($B$25:$B$46, 'Boys Roster'!B15)+COUNTIF($B$55:$B$60, 'Boys Roster'!B15)</f>
        <v>0</v>
      </c>
      <c r="B83" s="127">
        <f t="shared" si="7"/>
        <v>0</v>
      </c>
      <c r="C83" s="127">
        <f t="shared" si="8"/>
        <v>0</v>
      </c>
      <c r="D83" s="128">
        <f>'Boys Roster'!B15</f>
        <v>0</v>
      </c>
      <c r="E83" s="127"/>
      <c r="F83" s="127"/>
      <c r="G83" s="127"/>
      <c r="H83" s="127" t="str">
        <f t="shared" si="9"/>
        <v>OK</v>
      </c>
      <c r="I83" s="127"/>
      <c r="J83" s="131"/>
      <c r="K83" s="131"/>
      <c r="L83" s="131"/>
      <c r="M83" s="131"/>
      <c r="N83" s="131"/>
      <c r="O83" s="131"/>
      <c r="P83" s="131"/>
      <c r="Q83" s="131"/>
      <c r="R83" s="132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27">
        <f>IF(COUNTIF($B$17:$E$24, 'Boys Roster'!B15)&gt;1, "FAIL", COUNTIF($B$17:$E$24, 'Boys Roster'!B15))</f>
        <v>0</v>
      </c>
      <c r="AE83" s="127">
        <f>IF(COUNTIF($B$47:$E$54, 'Boys Roster'!B15)&gt;1, "FAIL", COUNTIF($B$47:$E$54, 'Boys Roster'!B15))</f>
        <v>0</v>
      </c>
      <c r="AF83" s="127">
        <f>IF(COUNTIF($B$61:$E$68, 'Boys Roster'!B15)&gt;1, "FAIL", COUNTIF($B$61:$E$68, 'Boys Roster'!B15))</f>
        <v>0</v>
      </c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3"/>
    </row>
    <row r="84" spans="1:52" ht="20.25" hidden="1" customHeight="1">
      <c r="A84" s="127">
        <f>COUNTIF($B$25:$B$46, 'Boys Roster'!B16)+COUNTIF($B$55:$B$60, 'Boys Roster'!B16)</f>
        <v>0</v>
      </c>
      <c r="B84" s="127">
        <f t="shared" si="7"/>
        <v>0</v>
      </c>
      <c r="C84" s="127">
        <f t="shared" si="8"/>
        <v>0</v>
      </c>
      <c r="D84" s="128">
        <f>'Boys Roster'!B16</f>
        <v>0</v>
      </c>
      <c r="E84" s="127"/>
      <c r="F84" s="127"/>
      <c r="G84" s="127"/>
      <c r="H84" s="127" t="str">
        <f t="shared" si="9"/>
        <v>OK</v>
      </c>
      <c r="I84" s="127"/>
      <c r="J84" s="131"/>
      <c r="K84" s="131"/>
      <c r="L84" s="131"/>
      <c r="M84" s="131"/>
      <c r="N84" s="131"/>
      <c r="O84" s="131"/>
      <c r="P84" s="131"/>
      <c r="Q84" s="131"/>
      <c r="R84" s="132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27">
        <f>IF(COUNTIF($B$17:$E$24, 'Boys Roster'!B16)&gt;1, "FAIL", COUNTIF($B$17:$E$24, 'Boys Roster'!B16))</f>
        <v>0</v>
      </c>
      <c r="AE84" s="127">
        <f>IF(COUNTIF($B$47:$E$54, 'Boys Roster'!B16)&gt;1, "FAIL", COUNTIF($B$47:$E$54, 'Boys Roster'!B16))</f>
        <v>0</v>
      </c>
      <c r="AF84" s="127">
        <f>IF(COUNTIF($B$61:$E$68, 'Boys Roster'!B16)&gt;1, "FAIL", COUNTIF($B$61:$E$68, 'Boys Roster'!B16))</f>
        <v>0</v>
      </c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</row>
    <row r="85" spans="1:52" ht="20.25" hidden="1" customHeight="1">
      <c r="A85" s="127">
        <f>COUNTIF($B$25:$B$46, 'Boys Roster'!B17)+COUNTIF($B$55:$B$60, 'Boys Roster'!B17)</f>
        <v>0</v>
      </c>
      <c r="B85" s="127">
        <f t="shared" si="7"/>
        <v>0</v>
      </c>
      <c r="C85" s="127">
        <f t="shared" si="8"/>
        <v>0</v>
      </c>
      <c r="D85" s="128">
        <f>'Boys Roster'!B17</f>
        <v>0</v>
      </c>
      <c r="E85" s="127"/>
      <c r="F85" s="127"/>
      <c r="G85" s="127"/>
      <c r="H85" s="127" t="str">
        <f t="shared" si="9"/>
        <v>OK</v>
      </c>
      <c r="I85" s="127"/>
      <c r="J85" s="131"/>
      <c r="K85" s="131"/>
      <c r="L85" s="131"/>
      <c r="M85" s="131"/>
      <c r="N85" s="131"/>
      <c r="O85" s="131"/>
      <c r="P85" s="131"/>
      <c r="Q85" s="131"/>
      <c r="R85" s="132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27">
        <f>IF(COUNTIF($B$17:$E$24, 'Boys Roster'!B17)&gt;1, "FAIL", COUNTIF($B$17:$E$24, 'Boys Roster'!B17))</f>
        <v>0</v>
      </c>
      <c r="AE85" s="127">
        <f>IF(COUNTIF($B$47:$E$54, 'Boys Roster'!B17)&gt;1, "FAIL", COUNTIF($B$47:$E$54, 'Boys Roster'!B17))</f>
        <v>0</v>
      </c>
      <c r="AF85" s="127">
        <f>IF(COUNTIF($B$61:$E$68, 'Boys Roster'!B17)&gt;1, "FAIL", COUNTIF($B$61:$E$68, 'Boys Roster'!B17))</f>
        <v>0</v>
      </c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3"/>
      <c r="AU85" s="133"/>
      <c r="AV85" s="133"/>
      <c r="AW85" s="133"/>
      <c r="AX85" s="133"/>
      <c r="AY85" s="133"/>
      <c r="AZ85" s="133"/>
    </row>
    <row r="86" spans="1:52" ht="20.25" hidden="1" customHeight="1">
      <c r="A86" s="127">
        <f>COUNTIF($B$25:$B$46, 'Boys Roster'!B18)+COUNTIF($B$55:$B$60, 'Boys Roster'!B18)</f>
        <v>0</v>
      </c>
      <c r="B86" s="127">
        <f t="shared" si="7"/>
        <v>0</v>
      </c>
      <c r="C86" s="127">
        <f t="shared" si="8"/>
        <v>0</v>
      </c>
      <c r="D86" s="128">
        <f>'Boys Roster'!B18</f>
        <v>0</v>
      </c>
      <c r="E86" s="127"/>
      <c r="F86" s="127"/>
      <c r="G86" s="127"/>
      <c r="H86" s="127" t="str">
        <f t="shared" si="9"/>
        <v>OK</v>
      </c>
      <c r="I86" s="127"/>
      <c r="J86" s="131"/>
      <c r="K86" s="131"/>
      <c r="L86" s="131"/>
      <c r="M86" s="131"/>
      <c r="N86" s="131"/>
      <c r="O86" s="131"/>
      <c r="P86" s="131"/>
      <c r="Q86" s="131"/>
      <c r="R86" s="132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27">
        <f>IF(COUNTIF($B$17:$E$24, 'Boys Roster'!B18)&gt;1, "FAIL", COUNTIF($B$17:$E$24, 'Boys Roster'!B18))</f>
        <v>0</v>
      </c>
      <c r="AE86" s="127">
        <f>IF(COUNTIF($B$47:$E$54, 'Boys Roster'!B18)&gt;1, "FAIL", COUNTIF($B$47:$E$54, 'Boys Roster'!B18))</f>
        <v>0</v>
      </c>
      <c r="AF86" s="127">
        <f>IF(COUNTIF($B$61:$E$68, 'Boys Roster'!B18)&gt;1, "FAIL", COUNTIF($B$61:$E$68, 'Boys Roster'!B18))</f>
        <v>0</v>
      </c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  <c r="AY86" s="133"/>
      <c r="AZ86" s="133"/>
    </row>
    <row r="87" spans="1:52" ht="20.25" hidden="1" customHeight="1">
      <c r="A87" s="127">
        <f>COUNTIF($B$25:$B$46, 'Boys Roster'!B19)+COUNTIF($B$55:$B$60, 'Boys Roster'!B19)</f>
        <v>0</v>
      </c>
      <c r="B87" s="127">
        <f t="shared" si="7"/>
        <v>0</v>
      </c>
      <c r="C87" s="127">
        <f t="shared" si="8"/>
        <v>0</v>
      </c>
      <c r="D87" s="128">
        <f>'Boys Roster'!B19</f>
        <v>0</v>
      </c>
      <c r="E87" s="127"/>
      <c r="F87" s="127"/>
      <c r="G87" s="127"/>
      <c r="H87" s="127" t="str">
        <f t="shared" si="9"/>
        <v>OK</v>
      </c>
      <c r="I87" s="127"/>
      <c r="J87" s="131"/>
      <c r="K87" s="131"/>
      <c r="L87" s="131"/>
      <c r="M87" s="131"/>
      <c r="N87" s="131"/>
      <c r="O87" s="131"/>
      <c r="P87" s="131"/>
      <c r="Q87" s="131"/>
      <c r="R87" s="132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27">
        <f>IF(COUNTIF($B$17:$E$24, 'Boys Roster'!B19)&gt;1, "FAIL", COUNTIF($B$17:$E$24, 'Boys Roster'!B19))</f>
        <v>0</v>
      </c>
      <c r="AE87" s="127">
        <f>IF(COUNTIF($B$47:$E$54, 'Boys Roster'!B19)&gt;1, "FAIL", COUNTIF($B$47:$E$54, 'Boys Roster'!B19))</f>
        <v>0</v>
      </c>
      <c r="AF87" s="127">
        <f>IF(COUNTIF($B$61:$E$68, 'Boys Roster'!B19)&gt;1, "FAIL", COUNTIF($B$61:$E$68, 'Boys Roster'!B19))</f>
        <v>0</v>
      </c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  <c r="AY87" s="133"/>
      <c r="AZ87" s="133"/>
    </row>
    <row r="88" spans="1:52" ht="20.25" hidden="1" customHeight="1">
      <c r="A88" s="127">
        <f>COUNTIF($B$25:$B$46, 'Boys Roster'!B20)+COUNTIF($B$55:$B$60, 'Boys Roster'!B20)</f>
        <v>0</v>
      </c>
      <c r="B88" s="127">
        <f t="shared" si="7"/>
        <v>0</v>
      </c>
      <c r="C88" s="127">
        <f t="shared" si="8"/>
        <v>0</v>
      </c>
      <c r="D88" s="128">
        <f>'Boys Roster'!B20</f>
        <v>0</v>
      </c>
      <c r="E88" s="127"/>
      <c r="F88" s="127"/>
      <c r="G88" s="127"/>
      <c r="H88" s="127" t="str">
        <f t="shared" si="9"/>
        <v>OK</v>
      </c>
      <c r="I88" s="127"/>
      <c r="J88" s="131"/>
      <c r="K88" s="131"/>
      <c r="L88" s="131"/>
      <c r="M88" s="131"/>
      <c r="N88" s="131"/>
      <c r="O88" s="131"/>
      <c r="P88" s="131"/>
      <c r="Q88" s="131"/>
      <c r="R88" s="132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27">
        <f>IF(COUNTIF($B$17:$E$24, 'Boys Roster'!B20)&gt;1, "FAIL", COUNTIF($B$17:$E$24, 'Boys Roster'!B20))</f>
        <v>0</v>
      </c>
      <c r="AE88" s="127">
        <f>IF(COUNTIF($B$47:$E$54, 'Boys Roster'!B20)&gt;1, "FAIL", COUNTIF($B$47:$E$54, 'Boys Roster'!B20))</f>
        <v>0</v>
      </c>
      <c r="AF88" s="127">
        <f>IF(COUNTIF($B$61:$E$68, 'Boys Roster'!B20)&gt;1, "FAIL", COUNTIF($B$61:$E$68, 'Boys Roster'!B20))</f>
        <v>0</v>
      </c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  <c r="AY88" s="133"/>
      <c r="AZ88" s="133"/>
    </row>
    <row r="89" spans="1:52" ht="20.25" hidden="1" customHeight="1">
      <c r="A89" s="127">
        <f>COUNTIF($B$25:$B$46, 'Boys Roster'!B21)+COUNTIF($B$55:$B$60, 'Boys Roster'!B21)</f>
        <v>0</v>
      </c>
      <c r="B89" s="127">
        <f t="shared" si="7"/>
        <v>0</v>
      </c>
      <c r="C89" s="127">
        <f t="shared" si="8"/>
        <v>0</v>
      </c>
      <c r="D89" s="128">
        <f>'Boys Roster'!B21</f>
        <v>0</v>
      </c>
      <c r="E89" s="127"/>
      <c r="F89" s="127"/>
      <c r="G89" s="127"/>
      <c r="H89" s="127" t="str">
        <f t="shared" si="9"/>
        <v>OK</v>
      </c>
      <c r="I89" s="127"/>
      <c r="J89" s="131"/>
      <c r="K89" s="131"/>
      <c r="L89" s="131"/>
      <c r="M89" s="131"/>
      <c r="N89" s="131"/>
      <c r="O89" s="131"/>
      <c r="P89" s="131"/>
      <c r="Q89" s="131"/>
      <c r="R89" s="132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27">
        <f>IF(COUNTIF($B$17:$E$24, 'Boys Roster'!B21)&gt;1, "FAIL", COUNTIF($B$17:$E$24, 'Boys Roster'!B21))</f>
        <v>0</v>
      </c>
      <c r="AE89" s="127">
        <f>IF(COUNTIF($B$47:$E$54, 'Boys Roster'!B21)&gt;1, "FAIL", COUNTIF($B$47:$E$54, 'Boys Roster'!B21))</f>
        <v>0</v>
      </c>
      <c r="AF89" s="127">
        <f>IF(COUNTIF($B$61:$E$68, 'Boys Roster'!B21)&gt;1, "FAIL", COUNTIF($B$61:$E$68, 'Boys Roster'!B21))</f>
        <v>0</v>
      </c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3"/>
      <c r="AS89" s="133"/>
      <c r="AT89" s="133"/>
      <c r="AU89" s="133"/>
      <c r="AV89" s="133"/>
      <c r="AW89" s="133"/>
      <c r="AX89" s="133"/>
      <c r="AY89" s="133"/>
      <c r="AZ89" s="133"/>
    </row>
    <row r="90" spans="1:52" ht="20.25" hidden="1" customHeight="1">
      <c r="A90" s="127">
        <f>COUNTIF($B$25:$B$46, 'Boys Roster'!B22)+COUNTIF($B$55:$B$60, 'Boys Roster'!B22)</f>
        <v>0</v>
      </c>
      <c r="B90" s="127">
        <f t="shared" si="7"/>
        <v>0</v>
      </c>
      <c r="C90" s="127">
        <f t="shared" si="8"/>
        <v>0</v>
      </c>
      <c r="D90" s="128">
        <f>'Boys Roster'!B22</f>
        <v>0</v>
      </c>
      <c r="E90" s="127"/>
      <c r="F90" s="127"/>
      <c r="G90" s="127"/>
      <c r="H90" s="127" t="str">
        <f t="shared" si="9"/>
        <v>OK</v>
      </c>
      <c r="I90" s="127"/>
      <c r="J90" s="131"/>
      <c r="K90" s="131"/>
      <c r="L90" s="131"/>
      <c r="M90" s="131"/>
      <c r="N90" s="131"/>
      <c r="O90" s="131"/>
      <c r="P90" s="131"/>
      <c r="Q90" s="131"/>
      <c r="R90" s="132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27">
        <f>IF(COUNTIF($B$17:$E$24, 'Boys Roster'!B22)&gt;1, "FAIL", COUNTIF($B$17:$E$24, 'Boys Roster'!B22))</f>
        <v>0</v>
      </c>
      <c r="AE90" s="127">
        <f>IF(COUNTIF($B$47:$E$54, 'Boys Roster'!B22)&gt;1, "FAIL", COUNTIF($B$47:$E$54, 'Boys Roster'!B22))</f>
        <v>0</v>
      </c>
      <c r="AF90" s="127">
        <f>IF(COUNTIF($B$61:$E$68, 'Boys Roster'!B22)&gt;1, "FAIL", COUNTIF($B$61:$E$68, 'Boys Roster'!B22))</f>
        <v>0</v>
      </c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3"/>
      <c r="AZ90" s="133"/>
    </row>
    <row r="91" spans="1:52" ht="20.25" hidden="1" customHeight="1">
      <c r="A91" s="127">
        <f>COUNTIF($B$25:$B$46, 'Boys Roster'!B23)+COUNTIF($B$55:$B$60, 'Boys Roster'!B23)</f>
        <v>0</v>
      </c>
      <c r="B91" s="127">
        <f t="shared" si="7"/>
        <v>0</v>
      </c>
      <c r="C91" s="127">
        <f t="shared" si="8"/>
        <v>0</v>
      </c>
      <c r="D91" s="128">
        <f>'Boys Roster'!B23</f>
        <v>0</v>
      </c>
      <c r="E91" s="127"/>
      <c r="F91" s="127"/>
      <c r="G91" s="127"/>
      <c r="H91" s="127" t="str">
        <f t="shared" si="9"/>
        <v>OK</v>
      </c>
      <c r="I91" s="127"/>
      <c r="J91" s="131"/>
      <c r="K91" s="131"/>
      <c r="L91" s="131"/>
      <c r="M91" s="131"/>
      <c r="N91" s="131"/>
      <c r="O91" s="131"/>
      <c r="P91" s="131"/>
      <c r="Q91" s="131"/>
      <c r="R91" s="132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27">
        <f>IF(COUNTIF($B$17:$E$24, 'Boys Roster'!B23)&gt;1, "FAIL", COUNTIF($B$17:$E$24, 'Boys Roster'!B23))</f>
        <v>0</v>
      </c>
      <c r="AE91" s="127">
        <f>IF(COUNTIF($B$47:$E$54, 'Boys Roster'!B23)&gt;1, "FAIL", COUNTIF($B$47:$E$54, 'Boys Roster'!B23))</f>
        <v>0</v>
      </c>
      <c r="AF91" s="127">
        <f>IF(COUNTIF($B$61:$E$68, 'Boys Roster'!B23)&gt;1, "FAIL", COUNTIF($B$61:$E$68, 'Boys Roster'!B23))</f>
        <v>0</v>
      </c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3"/>
      <c r="AW91" s="133"/>
      <c r="AX91" s="133"/>
      <c r="AY91" s="133"/>
      <c r="AZ91" s="133"/>
    </row>
    <row r="92" spans="1:52" ht="20.25" hidden="1" customHeight="1">
      <c r="A92" s="127">
        <f>COUNTIF($B$25:$B$46, 'Boys Roster'!B24)+COUNTIF($B$55:$B$60, 'Boys Roster'!B24)</f>
        <v>0</v>
      </c>
      <c r="B92" s="127">
        <f t="shared" si="7"/>
        <v>0</v>
      </c>
      <c r="C92" s="127">
        <f t="shared" si="8"/>
        <v>0</v>
      </c>
      <c r="D92" s="128">
        <f>'Boys Roster'!B24</f>
        <v>0</v>
      </c>
      <c r="E92" s="127"/>
      <c r="F92" s="127"/>
      <c r="G92" s="127"/>
      <c r="H92" s="127" t="str">
        <f t="shared" si="9"/>
        <v>OK</v>
      </c>
      <c r="I92" s="127"/>
      <c r="J92" s="131"/>
      <c r="K92" s="131"/>
      <c r="L92" s="131"/>
      <c r="M92" s="131"/>
      <c r="N92" s="131"/>
      <c r="O92" s="131"/>
      <c r="P92" s="131"/>
      <c r="Q92" s="131"/>
      <c r="R92" s="132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27">
        <f>IF(COUNTIF($B$17:$E$24, 'Boys Roster'!B24)&gt;1, "FAIL", COUNTIF($B$17:$E$24, 'Boys Roster'!B24))</f>
        <v>0</v>
      </c>
      <c r="AE92" s="127">
        <f>IF(COUNTIF($B$47:$E$54, 'Boys Roster'!B24)&gt;1, "FAIL", COUNTIF($B$47:$E$54, 'Boys Roster'!B24))</f>
        <v>0</v>
      </c>
      <c r="AF92" s="127">
        <f>IF(COUNTIF($B$61:$E$68, 'Boys Roster'!B24)&gt;1, "FAIL", COUNTIF($B$61:$E$68, 'Boys Roster'!B24))</f>
        <v>0</v>
      </c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  <c r="AY92" s="133"/>
      <c r="AZ92" s="133"/>
    </row>
    <row r="93" spans="1:52" ht="20.25" hidden="1" customHeight="1">
      <c r="A93" s="127">
        <f>COUNTIF($B$25:$B$46, 'Boys Roster'!B25)+COUNTIF($B$55:$B$60, 'Boys Roster'!B25)</f>
        <v>0</v>
      </c>
      <c r="B93" s="127">
        <f t="shared" si="7"/>
        <v>0</v>
      </c>
      <c r="C93" s="127">
        <f t="shared" si="8"/>
        <v>0</v>
      </c>
      <c r="D93" s="128">
        <f>'Boys Roster'!B25</f>
        <v>0</v>
      </c>
      <c r="E93" s="127"/>
      <c r="F93" s="127"/>
      <c r="G93" s="127"/>
      <c r="H93" s="127" t="str">
        <f t="shared" si="9"/>
        <v>OK</v>
      </c>
      <c r="I93" s="127"/>
      <c r="J93" s="131"/>
      <c r="K93" s="131"/>
      <c r="L93" s="131"/>
      <c r="M93" s="131"/>
      <c r="N93" s="131"/>
      <c r="O93" s="131"/>
      <c r="P93" s="131"/>
      <c r="Q93" s="131"/>
      <c r="R93" s="132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27">
        <f>IF(COUNTIF($B$17:$E$24, 'Boys Roster'!B25)&gt;1, "FAIL", COUNTIF($B$17:$E$24, 'Boys Roster'!B25))</f>
        <v>0</v>
      </c>
      <c r="AE93" s="127">
        <f>IF(COUNTIF($B$47:$E$54, 'Boys Roster'!B25)&gt;1, "FAIL", COUNTIF($B$47:$E$54, 'Boys Roster'!B25))</f>
        <v>0</v>
      </c>
      <c r="AF93" s="127">
        <f>IF(COUNTIF($B$61:$E$68, 'Boys Roster'!B25)&gt;1, "FAIL", COUNTIF($B$61:$E$68, 'Boys Roster'!B25))</f>
        <v>0</v>
      </c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3"/>
      <c r="AW93" s="133"/>
      <c r="AX93" s="133"/>
      <c r="AY93" s="133"/>
      <c r="AZ93" s="133"/>
    </row>
    <row r="94" spans="1:52" ht="20.25" hidden="1" customHeight="1">
      <c r="A94" s="127">
        <f>COUNTIF($B$25:$B$46, 'Boys Roster'!B26)+COUNTIF($B$55:$B$60, 'Boys Roster'!B26)</f>
        <v>0</v>
      </c>
      <c r="B94" s="127">
        <f t="shared" si="7"/>
        <v>0</v>
      </c>
      <c r="C94" s="127">
        <f t="shared" si="8"/>
        <v>0</v>
      </c>
      <c r="D94" s="128">
        <f>'Boys Roster'!B26</f>
        <v>0</v>
      </c>
      <c r="E94" s="127"/>
      <c r="F94" s="127"/>
      <c r="G94" s="127"/>
      <c r="H94" s="127" t="str">
        <f t="shared" si="9"/>
        <v>OK</v>
      </c>
      <c r="I94" s="127"/>
      <c r="J94" s="131"/>
      <c r="K94" s="131"/>
      <c r="L94" s="131"/>
      <c r="M94" s="131"/>
      <c r="N94" s="131"/>
      <c r="O94" s="131"/>
      <c r="P94" s="131"/>
      <c r="Q94" s="131"/>
      <c r="R94" s="132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  <c r="AD94" s="127">
        <f>IF(COUNTIF($B$17:$E$24, 'Boys Roster'!B26)&gt;1, "FAIL", COUNTIF($B$17:$E$24, 'Boys Roster'!B26))</f>
        <v>0</v>
      </c>
      <c r="AE94" s="127">
        <f>IF(COUNTIF($B$47:$E$54, 'Boys Roster'!B26)&gt;1, "FAIL", COUNTIF($B$47:$E$54, 'Boys Roster'!B26))</f>
        <v>0</v>
      </c>
      <c r="AF94" s="127">
        <f>IF(COUNTIF($B$61:$E$68, 'Boys Roster'!B26)&gt;1, "FAIL", COUNTIF($B$61:$E$68, 'Boys Roster'!B26))</f>
        <v>0</v>
      </c>
      <c r="AG94" s="133"/>
      <c r="AH94" s="133"/>
      <c r="AI94" s="133"/>
      <c r="AJ94" s="133"/>
      <c r="AK94" s="133"/>
      <c r="AL94" s="133"/>
      <c r="AM94" s="133"/>
      <c r="AN94" s="133"/>
      <c r="AO94" s="133"/>
      <c r="AP94" s="133"/>
      <c r="AQ94" s="133"/>
      <c r="AR94" s="133"/>
      <c r="AS94" s="133"/>
      <c r="AT94" s="133"/>
      <c r="AU94" s="133"/>
      <c r="AV94" s="133"/>
      <c r="AW94" s="133"/>
      <c r="AX94" s="133"/>
      <c r="AY94" s="133"/>
      <c r="AZ94" s="133"/>
    </row>
    <row r="95" spans="1:52" ht="20.25" hidden="1" customHeight="1">
      <c r="A95" s="127">
        <f>COUNTIF($B$25:$B$46, 'Boys Roster'!B27)+COUNTIF($B$55:$B$60, 'Boys Roster'!B27)</f>
        <v>0</v>
      </c>
      <c r="B95" s="127">
        <f t="shared" si="7"/>
        <v>0</v>
      </c>
      <c r="C95" s="127">
        <f t="shared" si="8"/>
        <v>0</v>
      </c>
      <c r="D95" s="128">
        <f>'Boys Roster'!B27</f>
        <v>0</v>
      </c>
      <c r="E95" s="127"/>
      <c r="F95" s="127"/>
      <c r="G95" s="127"/>
      <c r="H95" s="127" t="str">
        <f t="shared" si="9"/>
        <v>OK</v>
      </c>
      <c r="I95" s="127"/>
      <c r="J95" s="131"/>
      <c r="K95" s="131"/>
      <c r="L95" s="131"/>
      <c r="M95" s="131"/>
      <c r="N95" s="131"/>
      <c r="O95" s="131"/>
      <c r="P95" s="131"/>
      <c r="Q95" s="131"/>
      <c r="R95" s="132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27">
        <f>IF(COUNTIF($B$17:$E$24, 'Boys Roster'!B27)&gt;1, "FAIL", COUNTIF($B$17:$E$24, 'Boys Roster'!B27))</f>
        <v>0</v>
      </c>
      <c r="AE95" s="127">
        <f>IF(COUNTIF($B$47:$E$54, 'Boys Roster'!B27)&gt;1, "FAIL", COUNTIF($B$47:$E$54, 'Boys Roster'!B27))</f>
        <v>0</v>
      </c>
      <c r="AF95" s="127">
        <f>IF(COUNTIF($B$61:$E$68, 'Boys Roster'!B27)&gt;1, "FAIL", COUNTIF($B$61:$E$68, 'Boys Roster'!B27))</f>
        <v>0</v>
      </c>
      <c r="AG95" s="133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3"/>
      <c r="AS95" s="133"/>
      <c r="AT95" s="133"/>
      <c r="AU95" s="133"/>
      <c r="AV95" s="133"/>
      <c r="AW95" s="133"/>
      <c r="AX95" s="133"/>
      <c r="AY95" s="133"/>
      <c r="AZ95" s="133"/>
    </row>
    <row r="96" spans="1:52" ht="20.25" hidden="1" customHeight="1">
      <c r="A96" s="127">
        <f>COUNTIF($B$25:$B$46, 'Boys Roster'!B28)+COUNTIF($B$55:$B$60, 'Boys Roster'!B28)</f>
        <v>0</v>
      </c>
      <c r="B96" s="127">
        <f t="shared" si="7"/>
        <v>0</v>
      </c>
      <c r="C96" s="127">
        <f t="shared" si="8"/>
        <v>0</v>
      </c>
      <c r="D96" s="128">
        <f>'Boys Roster'!B28</f>
        <v>0</v>
      </c>
      <c r="E96" s="127"/>
      <c r="F96" s="127"/>
      <c r="G96" s="127"/>
      <c r="H96" s="127" t="str">
        <f t="shared" si="9"/>
        <v>OK</v>
      </c>
      <c r="I96" s="127"/>
      <c r="J96" s="131"/>
      <c r="K96" s="131"/>
      <c r="L96" s="131"/>
      <c r="M96" s="131"/>
      <c r="N96" s="131"/>
      <c r="O96" s="131"/>
      <c r="P96" s="131"/>
      <c r="Q96" s="131"/>
      <c r="R96" s="132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27">
        <f>IF(COUNTIF($B$17:$E$24, 'Boys Roster'!B28)&gt;1, "FAIL", COUNTIF($B$17:$E$24, 'Boys Roster'!B28))</f>
        <v>0</v>
      </c>
      <c r="AE96" s="127">
        <f>IF(COUNTIF($B$47:$E$54, 'Boys Roster'!B28)&gt;1, "FAIL", COUNTIF($B$47:$E$54, 'Boys Roster'!B28))</f>
        <v>0</v>
      </c>
      <c r="AF96" s="127">
        <f>IF(COUNTIF($B$61:$E$68, 'Boys Roster'!B28)&gt;1, "FAIL", COUNTIF($B$61:$E$68, 'Boys Roster'!B28))</f>
        <v>0</v>
      </c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3"/>
      <c r="AS96" s="133"/>
      <c r="AT96" s="133"/>
      <c r="AU96" s="133"/>
      <c r="AV96" s="133"/>
      <c r="AW96" s="133"/>
      <c r="AX96" s="133"/>
      <c r="AY96" s="133"/>
      <c r="AZ96" s="133"/>
    </row>
    <row r="97" spans="1:52" ht="20.25" hidden="1" customHeight="1">
      <c r="A97" s="127">
        <f>COUNTIF($B$25:$B$46, 'Boys Roster'!B29)+COUNTIF($B$55:$B$60, 'Boys Roster'!B29)</f>
        <v>0</v>
      </c>
      <c r="B97" s="127">
        <f t="shared" si="7"/>
        <v>0</v>
      </c>
      <c r="C97" s="127">
        <f t="shared" si="8"/>
        <v>0</v>
      </c>
      <c r="D97" s="128">
        <f>'Boys Roster'!B29</f>
        <v>0</v>
      </c>
      <c r="E97" s="127"/>
      <c r="F97" s="127"/>
      <c r="G97" s="127"/>
      <c r="H97" s="127" t="str">
        <f t="shared" si="9"/>
        <v>OK</v>
      </c>
      <c r="I97" s="127"/>
      <c r="J97" s="131"/>
      <c r="K97" s="131"/>
      <c r="L97" s="131"/>
      <c r="M97" s="131"/>
      <c r="N97" s="131"/>
      <c r="O97" s="131"/>
      <c r="P97" s="131"/>
      <c r="Q97" s="131"/>
      <c r="R97" s="132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27">
        <f>IF(COUNTIF($B$17:$E$24, 'Boys Roster'!B29)&gt;1, "FAIL", COUNTIF($B$17:$E$24, 'Boys Roster'!B29))</f>
        <v>0</v>
      </c>
      <c r="AE97" s="127">
        <f>IF(COUNTIF($B$47:$E$54, 'Boys Roster'!B29)&gt;1, "FAIL", COUNTIF($B$47:$E$54, 'Boys Roster'!B29))</f>
        <v>0</v>
      </c>
      <c r="AF97" s="127">
        <f>IF(COUNTIF($B$61:$E$68, 'Boys Roster'!B29)&gt;1, "FAIL", COUNTIF($B$61:$E$68, 'Boys Roster'!B29))</f>
        <v>0</v>
      </c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  <c r="AV97" s="133"/>
      <c r="AW97" s="133"/>
      <c r="AX97" s="133"/>
      <c r="AY97" s="133"/>
      <c r="AZ97" s="133"/>
    </row>
    <row r="98" spans="1:52" ht="20.25" hidden="1" customHeight="1">
      <c r="A98" s="127">
        <f>COUNTIF($B$25:$B$46, 'Boys Roster'!B30)+COUNTIF($B$55:$B$60, 'Boys Roster'!B30)</f>
        <v>0</v>
      </c>
      <c r="B98" s="127">
        <f t="shared" si="7"/>
        <v>0</v>
      </c>
      <c r="C98" s="127">
        <f t="shared" si="8"/>
        <v>0</v>
      </c>
      <c r="D98" s="128">
        <f>'Boys Roster'!B30</f>
        <v>0</v>
      </c>
      <c r="E98" s="127"/>
      <c r="F98" s="127"/>
      <c r="G98" s="127"/>
      <c r="H98" s="127" t="str">
        <f t="shared" si="9"/>
        <v>OK</v>
      </c>
      <c r="I98" s="127"/>
      <c r="J98" s="131"/>
      <c r="K98" s="131"/>
      <c r="L98" s="131"/>
      <c r="M98" s="131"/>
      <c r="N98" s="131"/>
      <c r="O98" s="131"/>
      <c r="P98" s="131"/>
      <c r="Q98" s="131"/>
      <c r="R98" s="132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27">
        <f>IF(COUNTIF($B$17:$E$24, 'Boys Roster'!B30)&gt;1, "FAIL", COUNTIF($B$17:$E$24, 'Boys Roster'!B30))</f>
        <v>0</v>
      </c>
      <c r="AE98" s="127">
        <f>IF(COUNTIF($B$47:$E$54, 'Boys Roster'!B30)&gt;1, "FAIL", COUNTIF($B$47:$E$54, 'Boys Roster'!B30))</f>
        <v>0</v>
      </c>
      <c r="AF98" s="127">
        <f>IF(COUNTIF($B$61:$E$68, 'Boys Roster'!B30)&gt;1, "FAIL", COUNTIF($B$61:$E$68, 'Boys Roster'!B30))</f>
        <v>0</v>
      </c>
      <c r="AG98" s="133"/>
      <c r="AH98" s="133"/>
      <c r="AI98" s="133"/>
      <c r="AJ98" s="133"/>
      <c r="AK98" s="133"/>
      <c r="AL98" s="133"/>
      <c r="AM98" s="133"/>
      <c r="AN98" s="133"/>
      <c r="AO98" s="133"/>
      <c r="AP98" s="133"/>
      <c r="AQ98" s="133"/>
      <c r="AR98" s="133"/>
      <c r="AS98" s="133"/>
      <c r="AT98" s="133"/>
      <c r="AU98" s="133"/>
      <c r="AV98" s="133"/>
      <c r="AW98" s="133"/>
      <c r="AX98" s="133"/>
      <c r="AY98" s="133"/>
      <c r="AZ98" s="133"/>
    </row>
    <row r="99" spans="1:52" ht="20.25" hidden="1" customHeight="1">
      <c r="A99" s="127">
        <f>COUNTIF($B$25:$B$46, 'Boys Roster'!B31)+COUNTIF($B$55:$B$60, 'Boys Roster'!B31)</f>
        <v>0</v>
      </c>
      <c r="B99" s="127">
        <f t="shared" si="7"/>
        <v>0</v>
      </c>
      <c r="C99" s="127">
        <f t="shared" si="8"/>
        <v>0</v>
      </c>
      <c r="D99" s="128">
        <f>'Boys Roster'!B31</f>
        <v>0</v>
      </c>
      <c r="E99" s="127"/>
      <c r="F99" s="127"/>
      <c r="G99" s="127"/>
      <c r="H99" s="127" t="str">
        <f t="shared" si="9"/>
        <v>OK</v>
      </c>
      <c r="I99" s="127"/>
      <c r="J99" s="131"/>
      <c r="K99" s="131"/>
      <c r="L99" s="131"/>
      <c r="M99" s="131"/>
      <c r="N99" s="131"/>
      <c r="O99" s="131"/>
      <c r="P99" s="131"/>
      <c r="Q99" s="131"/>
      <c r="R99" s="132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27">
        <f>IF(COUNTIF($B$17:$E$24, 'Boys Roster'!B31)&gt;1, "FAIL", COUNTIF($B$17:$E$24, 'Boys Roster'!B31))</f>
        <v>0</v>
      </c>
      <c r="AE99" s="127">
        <f>IF(COUNTIF($B$47:$E$54, 'Boys Roster'!B31)&gt;1, "FAIL", COUNTIF($B$47:$E$54, 'Boys Roster'!B31))</f>
        <v>0</v>
      </c>
      <c r="AF99" s="127">
        <f>IF(COUNTIF($B$61:$E$68, 'Boys Roster'!B31)&gt;1, "FAIL", COUNTIF($B$61:$E$68, 'Boys Roster'!B31))</f>
        <v>0</v>
      </c>
      <c r="AG99" s="133"/>
      <c r="AH99" s="133"/>
      <c r="AI99" s="133"/>
      <c r="AJ99" s="133"/>
      <c r="AK99" s="133"/>
      <c r="AL99" s="133"/>
      <c r="AM99" s="133"/>
      <c r="AN99" s="133"/>
      <c r="AO99" s="133"/>
      <c r="AP99" s="133"/>
      <c r="AQ99" s="133"/>
      <c r="AR99" s="133"/>
      <c r="AS99" s="133"/>
      <c r="AT99" s="133"/>
      <c r="AU99" s="133"/>
      <c r="AV99" s="133"/>
      <c r="AW99" s="133"/>
      <c r="AX99" s="133"/>
      <c r="AY99" s="133"/>
      <c r="AZ99" s="133"/>
    </row>
    <row r="100" spans="1:52" ht="20.25" hidden="1" customHeight="1">
      <c r="A100" s="127">
        <f>COUNTIF($B$25:$B$46, 'Boys Roster'!B32)+COUNTIF($B$55:$B$60, 'Boys Roster'!B32)</f>
        <v>0</v>
      </c>
      <c r="B100" s="127">
        <f t="shared" si="7"/>
        <v>0</v>
      </c>
      <c r="C100" s="127">
        <f t="shared" si="8"/>
        <v>0</v>
      </c>
      <c r="D100" s="128">
        <f>'Boys Roster'!B32</f>
        <v>0</v>
      </c>
      <c r="E100" s="127"/>
      <c r="F100" s="127"/>
      <c r="G100" s="127"/>
      <c r="H100" s="127" t="str">
        <f t="shared" si="9"/>
        <v>OK</v>
      </c>
      <c r="I100" s="127"/>
      <c r="J100" s="131"/>
      <c r="K100" s="131"/>
      <c r="L100" s="131"/>
      <c r="M100" s="131"/>
      <c r="N100" s="131"/>
      <c r="O100" s="131"/>
      <c r="P100" s="131"/>
      <c r="Q100" s="131"/>
      <c r="R100" s="132"/>
      <c r="S100" s="133"/>
      <c r="T100" s="133"/>
      <c r="U100" s="133"/>
      <c r="V100" s="133"/>
      <c r="W100" s="133"/>
      <c r="X100" s="133"/>
      <c r="Y100" s="133"/>
      <c r="Z100" s="133"/>
      <c r="AA100" s="133"/>
      <c r="AB100" s="133"/>
      <c r="AC100" s="133"/>
      <c r="AD100" s="127">
        <f>IF(COUNTIF($B$17:$E$24, 'Boys Roster'!B32)&gt;1, "FAIL", COUNTIF($B$17:$E$24, 'Boys Roster'!B32))</f>
        <v>0</v>
      </c>
      <c r="AE100" s="127">
        <f>IF(COUNTIF($B$47:$E$54, 'Boys Roster'!B32)&gt;1, "FAIL", COUNTIF($B$47:$E$54, 'Boys Roster'!B32))</f>
        <v>0</v>
      </c>
      <c r="AF100" s="127">
        <f>IF(COUNTIF($B$61:$E$68, 'Boys Roster'!B32)&gt;1, "FAIL", COUNTIF($B$61:$E$68, 'Boys Roster'!B32))</f>
        <v>0</v>
      </c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3"/>
      <c r="AS100" s="133"/>
      <c r="AT100" s="133"/>
      <c r="AU100" s="133"/>
      <c r="AV100" s="133"/>
      <c r="AW100" s="133"/>
      <c r="AX100" s="133"/>
      <c r="AY100" s="133"/>
      <c r="AZ100" s="133"/>
    </row>
    <row r="101" spans="1:52" ht="20.25" hidden="1" customHeight="1">
      <c r="A101" s="127">
        <f>COUNTIF($B$25:$B$46, 'Boys Roster'!B33)+COUNTIF($B$55:$B$60, 'Boys Roster'!B33)</f>
        <v>0</v>
      </c>
      <c r="B101" s="127">
        <f t="shared" si="7"/>
        <v>0</v>
      </c>
      <c r="C101" s="127">
        <f t="shared" si="8"/>
        <v>0</v>
      </c>
      <c r="D101" s="128">
        <f>'Boys Roster'!B33</f>
        <v>0</v>
      </c>
      <c r="E101" s="127"/>
      <c r="F101" s="127"/>
      <c r="G101" s="127"/>
      <c r="H101" s="127" t="str">
        <f t="shared" si="9"/>
        <v>OK</v>
      </c>
      <c r="I101" s="127"/>
      <c r="J101" s="131"/>
      <c r="K101" s="131"/>
      <c r="L101" s="131"/>
      <c r="M101" s="131"/>
      <c r="N101" s="131"/>
      <c r="O101" s="131"/>
      <c r="P101" s="131"/>
      <c r="Q101" s="131"/>
      <c r="R101" s="132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27">
        <f>IF(COUNTIF($B$17:$E$24, 'Boys Roster'!B33)&gt;1, "FAIL", COUNTIF($B$17:$E$24, 'Boys Roster'!B33))</f>
        <v>0</v>
      </c>
      <c r="AE101" s="127">
        <f>IF(COUNTIF($B$47:$E$54, 'Boys Roster'!B33)&gt;1, "FAIL", COUNTIF($B$47:$E$54, 'Boys Roster'!B33))</f>
        <v>0</v>
      </c>
      <c r="AF101" s="127">
        <f>IF(COUNTIF($B$61:$E$68, 'Boys Roster'!B33)&gt;1, "FAIL", COUNTIF($B$61:$E$68, 'Boys Roster'!B33))</f>
        <v>0</v>
      </c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3"/>
      <c r="AS101" s="133"/>
      <c r="AT101" s="133"/>
      <c r="AU101" s="133"/>
      <c r="AV101" s="133"/>
      <c r="AW101" s="133"/>
      <c r="AX101" s="133"/>
      <c r="AY101" s="133"/>
      <c r="AZ101" s="133"/>
    </row>
    <row r="102" spans="1:52" ht="20.25" customHeight="1">
      <c r="A102" s="123"/>
      <c r="B102" s="123"/>
      <c r="C102" s="135"/>
      <c r="D102" s="135"/>
      <c r="E102" s="135"/>
      <c r="F102" s="135"/>
      <c r="G102" s="135"/>
      <c r="H102" s="135"/>
      <c r="I102" s="135"/>
      <c r="J102" s="123"/>
      <c r="K102" s="123"/>
      <c r="L102" s="123"/>
      <c r="M102" s="123"/>
      <c r="N102" s="123"/>
      <c r="O102" s="123"/>
      <c r="P102" s="123"/>
      <c r="Q102" s="123"/>
      <c r="R102" s="12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</row>
    <row r="103" spans="1:52" ht="20.25" customHeight="1">
      <c r="A103" s="123"/>
      <c r="B103" s="123"/>
      <c r="C103" s="135"/>
      <c r="D103" s="135"/>
      <c r="E103" s="135"/>
      <c r="F103" s="135"/>
      <c r="G103" s="135"/>
      <c r="H103" s="135"/>
      <c r="I103" s="135"/>
      <c r="J103" s="123"/>
      <c r="K103" s="123"/>
      <c r="L103" s="123"/>
      <c r="M103" s="123"/>
      <c r="N103" s="123"/>
      <c r="O103" s="123"/>
      <c r="P103" s="123"/>
      <c r="Q103" s="123"/>
      <c r="R103" s="12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</row>
    <row r="104" spans="1:52" ht="12.75" customHeight="1">
      <c r="A104" s="123"/>
      <c r="B104" s="123"/>
      <c r="C104" s="135"/>
      <c r="D104" s="135"/>
      <c r="E104" s="135"/>
      <c r="F104" s="135"/>
      <c r="G104" s="135"/>
      <c r="H104" s="135"/>
      <c r="I104" s="135"/>
      <c r="J104" s="123"/>
      <c r="K104" s="123"/>
      <c r="L104" s="123"/>
      <c r="M104" s="123"/>
      <c r="N104" s="123"/>
      <c r="O104" s="123"/>
      <c r="P104" s="123"/>
      <c r="Q104" s="123"/>
      <c r="R104" s="12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</row>
    <row r="105" spans="1:52" ht="12.75" customHeight="1">
      <c r="A105" s="123"/>
      <c r="B105" s="123"/>
      <c r="C105" s="135"/>
      <c r="D105" s="135"/>
      <c r="E105" s="135"/>
      <c r="F105" s="135"/>
      <c r="G105" s="135"/>
      <c r="H105" s="135"/>
      <c r="I105" s="135"/>
      <c r="J105" s="123"/>
      <c r="K105" s="123"/>
      <c r="L105" s="123"/>
      <c r="M105" s="123"/>
      <c r="N105" s="123"/>
      <c r="O105" s="123"/>
      <c r="P105" s="123"/>
      <c r="Q105" s="123"/>
      <c r="R105" s="12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</row>
    <row r="106" spans="1:52" ht="12.75" customHeight="1">
      <c r="A106" s="123"/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36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</row>
    <row r="107" spans="1:52" ht="12.75" customHeight="1">
      <c r="A107" s="123"/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36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</row>
    <row r="108" spans="1:52" ht="12.75" customHeight="1">
      <c r="A108" s="123"/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36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</row>
    <row r="109" spans="1:52" ht="12.75" customHeight="1">
      <c r="A109" s="123"/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6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36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</row>
    <row r="110" spans="1:52" ht="12.75" customHeight="1">
      <c r="A110" s="123"/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6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36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</row>
    <row r="111" spans="1:52" ht="12.75" customHeight="1">
      <c r="A111" s="123"/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6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36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</row>
    <row r="112" spans="1:52" ht="12.75" customHeight="1">
      <c r="A112" s="123"/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6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36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</row>
    <row r="113" spans="1:52" ht="12.75" customHeight="1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6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36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</row>
    <row r="114" spans="1:52" ht="12.75" customHeight="1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6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36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</row>
    <row r="115" spans="1:52" ht="12.75" customHeight="1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6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36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</row>
    <row r="116" spans="1:52" ht="12.75" customHeight="1">
      <c r="A116" s="123"/>
      <c r="B116" s="123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6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36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</row>
    <row r="117" spans="1:52" ht="12.75" customHeight="1">
      <c r="A117" s="123"/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6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36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</row>
    <row r="118" spans="1:52" ht="12.75" customHeight="1">
      <c r="A118" s="123"/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6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36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</row>
    <row r="119" spans="1:52" ht="12.75" customHeight="1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6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36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</row>
    <row r="120" spans="1:52" ht="12.75" customHeight="1">
      <c r="A120" s="123"/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6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36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</row>
    <row r="121" spans="1:52" ht="12.75" customHeight="1">
      <c r="A121" s="123"/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6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36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</row>
    <row r="122" spans="1:52" ht="12.75" customHeight="1">
      <c r="A122" s="123"/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6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36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</row>
    <row r="123" spans="1:52" ht="12.75" customHeight="1">
      <c r="A123" s="123"/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6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36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</row>
    <row r="124" spans="1:52" ht="12.75" customHeight="1">
      <c r="A124" s="123"/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6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36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</row>
    <row r="125" spans="1:52" ht="12.75" customHeight="1">
      <c r="A125" s="123"/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6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36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</row>
    <row r="126" spans="1:52" ht="12.75" customHeight="1">
      <c r="A126" s="123"/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6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36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</row>
    <row r="127" spans="1:52" ht="12.75" customHeight="1">
      <c r="A127" s="123"/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6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36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</row>
    <row r="128" spans="1:52" ht="12.75" customHeight="1">
      <c r="A128" s="123"/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6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36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</row>
    <row r="129" spans="1:52" ht="12.75" customHeight="1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6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36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</row>
    <row r="130" spans="1:52" ht="12.75" customHeight="1">
      <c r="A130" s="123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6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36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</row>
    <row r="131" spans="1:52" ht="12.75" customHeight="1">
      <c r="A131" s="123"/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6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36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</row>
    <row r="132" spans="1:52" ht="12.75" customHeight="1">
      <c r="A132" s="123"/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6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36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</row>
    <row r="133" spans="1:52" ht="12.75" customHeight="1">
      <c r="A133" s="123"/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6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36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</row>
    <row r="134" spans="1:52" ht="12.75" customHeight="1">
      <c r="A134" s="123"/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6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36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</row>
    <row r="135" spans="1:52" ht="12.75" customHeight="1">
      <c r="A135" s="123"/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6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36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</row>
    <row r="136" spans="1:52" ht="12.75" customHeight="1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6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36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</row>
    <row r="137" spans="1:52" ht="12.75" customHeight="1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6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36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</row>
    <row r="138" spans="1:52" ht="12.75" customHeight="1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6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36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</row>
    <row r="139" spans="1:52" ht="12.75" customHeight="1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6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36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</row>
    <row r="140" spans="1:52" ht="12.75" customHeight="1">
      <c r="A140" s="123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6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36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</row>
    <row r="141" spans="1:52" ht="12.75" customHeight="1">
      <c r="A141" s="123"/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6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36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</row>
    <row r="142" spans="1:52" ht="12.75" customHeight="1">
      <c r="A142" s="123"/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6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36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</row>
    <row r="143" spans="1:52" ht="12.75" customHeight="1">
      <c r="A143" s="123"/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6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36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</row>
    <row r="144" spans="1:52" ht="12.75" customHeight="1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6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36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</row>
    <row r="145" spans="1:52" ht="12.75" customHeight="1">
      <c r="A145" s="123"/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6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36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</row>
    <row r="146" spans="1:52" ht="12.75" customHeight="1">
      <c r="A146" s="123"/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6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36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</row>
    <row r="147" spans="1:52" ht="12.75" customHeight="1">
      <c r="A147" s="123"/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6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36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</row>
    <row r="148" spans="1:52" ht="12.75" customHeight="1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6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36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</row>
    <row r="149" spans="1:52" ht="12.75" customHeight="1">
      <c r="A149" s="123"/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6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36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</row>
    <row r="150" spans="1:52" ht="12.75" customHeight="1">
      <c r="A150" s="123"/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6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36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</row>
    <row r="151" spans="1:52" ht="12.75" customHeight="1">
      <c r="A151" s="123"/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6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36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</row>
    <row r="152" spans="1:52" ht="12.75" customHeight="1">
      <c r="A152" s="123"/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6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36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</row>
    <row r="153" spans="1:52" ht="12.75" customHeight="1">
      <c r="A153" s="123"/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6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36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</row>
    <row r="154" spans="1:52" ht="12.75" customHeight="1">
      <c r="A154" s="123"/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6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36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</row>
    <row r="155" spans="1:52" ht="12.75" customHeight="1">
      <c r="A155" s="123"/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6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36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</row>
    <row r="156" spans="1:52" ht="12.75" customHeight="1">
      <c r="A156" s="123"/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6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36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</row>
    <row r="157" spans="1:52" ht="12.75" customHeight="1">
      <c r="A157" s="123"/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6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36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</row>
    <row r="158" spans="1:52" ht="12.75" customHeight="1">
      <c r="A158" s="123"/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6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36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</row>
    <row r="159" spans="1:52" ht="12.75" customHeight="1">
      <c r="A159" s="123"/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6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36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</row>
    <row r="160" spans="1:52" ht="12.75" customHeight="1">
      <c r="A160" s="123"/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6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36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</row>
    <row r="161" spans="1:52" ht="12.75" customHeight="1">
      <c r="A161" s="123"/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6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36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</row>
    <row r="162" spans="1:52" ht="12.75" customHeight="1">
      <c r="A162" s="123"/>
      <c r="B162" s="123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6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36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</row>
    <row r="163" spans="1:52" ht="12.75" customHeight="1">
      <c r="A163" s="123"/>
      <c r="B163" s="123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6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36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</row>
    <row r="164" spans="1:52" ht="12.75" customHeight="1">
      <c r="A164" s="123"/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6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36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</row>
    <row r="165" spans="1:52" ht="12.75" customHeight="1">
      <c r="A165" s="123"/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6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36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</row>
    <row r="166" spans="1:52" ht="12.75" customHeight="1">
      <c r="A166" s="123"/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6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36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</row>
    <row r="167" spans="1:52" ht="12.75" customHeight="1">
      <c r="A167" s="123"/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6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36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</row>
    <row r="168" spans="1:52" ht="12.75" customHeight="1">
      <c r="A168" s="123"/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3"/>
      <c r="Q168" s="123"/>
      <c r="R168" s="126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36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</row>
    <row r="169" spans="1:52" ht="12.75" customHeight="1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6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36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</row>
    <row r="170" spans="1:52" ht="12.75" customHeight="1">
      <c r="A170" s="123"/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6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36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</row>
    <row r="171" spans="1:52" ht="12.75" customHeight="1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6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36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</row>
    <row r="172" spans="1:52" ht="12.75" customHeight="1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6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36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</row>
    <row r="173" spans="1:52" ht="12.75" customHeight="1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6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36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</row>
    <row r="174" spans="1:52" ht="12.75" customHeight="1">
      <c r="A174" s="123"/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6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36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</row>
    <row r="175" spans="1:52" ht="12.75" customHeight="1">
      <c r="A175" s="123"/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6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36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</row>
    <row r="176" spans="1:52" ht="12.75" customHeight="1">
      <c r="A176" s="123"/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6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36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</row>
    <row r="177" spans="1:52" ht="12.75" customHeight="1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6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36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</row>
    <row r="178" spans="1:52" ht="12.75" customHeight="1">
      <c r="A178" s="123"/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6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36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</row>
    <row r="179" spans="1:52" ht="12.75" customHeight="1">
      <c r="A179" s="123"/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  <c r="N179" s="123"/>
      <c r="O179" s="123"/>
      <c r="P179" s="123"/>
      <c r="Q179" s="123"/>
      <c r="R179" s="126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36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</row>
    <row r="180" spans="1:52" ht="12.75" customHeight="1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123"/>
      <c r="N180" s="123"/>
      <c r="O180" s="123"/>
      <c r="P180" s="123"/>
      <c r="Q180" s="123"/>
      <c r="R180" s="126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36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</row>
    <row r="181" spans="1:52" ht="12.75" customHeight="1">
      <c r="A181" s="123"/>
      <c r="B181" s="123"/>
      <c r="C181" s="123"/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6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36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</row>
    <row r="182" spans="1:52" ht="12.75" customHeight="1">
      <c r="A182" s="123"/>
      <c r="B182" s="123"/>
      <c r="C182" s="123"/>
      <c r="D182" s="123"/>
      <c r="E182" s="123"/>
      <c r="F182" s="123"/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6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36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</row>
    <row r="183" spans="1:52" ht="12.75" customHeight="1">
      <c r="A183" s="123"/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6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36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</row>
    <row r="184" spans="1:52" ht="12.75" customHeight="1">
      <c r="A184" s="123"/>
      <c r="B184" s="123"/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6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36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</row>
    <row r="185" spans="1:52" ht="12.75" customHeight="1">
      <c r="A185" s="123"/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  <c r="Q185" s="123"/>
      <c r="R185" s="126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36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</row>
    <row r="186" spans="1:52" ht="12.75" customHeight="1">
      <c r="A186" s="123"/>
      <c r="B186" s="123"/>
      <c r="C186" s="123"/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6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36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</row>
    <row r="187" spans="1:52" ht="12.75" customHeight="1">
      <c r="A187" s="123"/>
      <c r="B187" s="123"/>
      <c r="C187" s="123"/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6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36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</row>
    <row r="188" spans="1:52" ht="12.75" customHeight="1">
      <c r="A188" s="123"/>
      <c r="B188" s="123"/>
      <c r="C188" s="123"/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6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36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</row>
    <row r="189" spans="1:52" ht="12.75" customHeight="1">
      <c r="A189" s="123"/>
      <c r="B189" s="123"/>
      <c r="C189" s="123"/>
      <c r="D189" s="123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6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36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</row>
    <row r="190" spans="1:52" ht="12.75" customHeight="1">
      <c r="A190" s="123"/>
      <c r="B190" s="123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6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36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</row>
    <row r="191" spans="1:52" ht="12.75" customHeight="1">
      <c r="A191" s="123"/>
      <c r="B191" s="123"/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6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36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</row>
    <row r="192" spans="1:52" ht="12.75" customHeight="1">
      <c r="A192" s="123"/>
      <c r="B192" s="123"/>
      <c r="C192" s="123"/>
      <c r="D192" s="123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6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36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</row>
    <row r="193" spans="1:52" ht="12.75" customHeight="1">
      <c r="A193" s="123"/>
      <c r="B193" s="12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6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36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</row>
    <row r="194" spans="1:52" ht="12.75" customHeight="1">
      <c r="A194" s="123"/>
      <c r="B194" s="123"/>
      <c r="C194" s="123"/>
      <c r="D194" s="123"/>
      <c r="E194" s="123"/>
      <c r="F194" s="123"/>
      <c r="G194" s="123"/>
      <c r="H194" s="123"/>
      <c r="I194" s="123"/>
      <c r="J194" s="123"/>
      <c r="K194" s="123"/>
      <c r="L194" s="123"/>
      <c r="M194" s="123"/>
      <c r="N194" s="123"/>
      <c r="O194" s="123"/>
      <c r="P194" s="123"/>
      <c r="Q194" s="123"/>
      <c r="R194" s="126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36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</row>
    <row r="195" spans="1:52" ht="12.75" customHeight="1">
      <c r="A195" s="123"/>
      <c r="B195" s="123"/>
      <c r="C195" s="123"/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6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36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</row>
    <row r="196" spans="1:52" ht="12.75" customHeight="1">
      <c r="A196" s="123"/>
      <c r="B196" s="123"/>
      <c r="C196" s="123"/>
      <c r="D196" s="123"/>
      <c r="E196" s="123"/>
      <c r="F196" s="123"/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6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36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</row>
    <row r="197" spans="1:52" ht="12.75" customHeight="1">
      <c r="A197" s="123"/>
      <c r="B197" s="123"/>
      <c r="C197" s="123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6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36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</row>
    <row r="198" spans="1:52" ht="12.75" customHeight="1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6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36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</row>
    <row r="199" spans="1:52" ht="12.75" customHeight="1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6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36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</row>
    <row r="200" spans="1:52" ht="12.75" customHeight="1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6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36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</row>
    <row r="201" spans="1:52" ht="12.75" customHeight="1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6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36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</row>
    <row r="202" spans="1:52" ht="12.75" customHeight="1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6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36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</row>
    <row r="203" spans="1:52" ht="12.75" customHeight="1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3"/>
      <c r="M203" s="123"/>
      <c r="N203" s="123"/>
      <c r="O203" s="123"/>
      <c r="P203" s="123"/>
      <c r="Q203" s="123"/>
      <c r="R203" s="126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36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</row>
    <row r="204" spans="1:52" ht="12.75" customHeight="1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3"/>
      <c r="M204" s="123"/>
      <c r="N204" s="123"/>
      <c r="O204" s="123"/>
      <c r="P204" s="123"/>
      <c r="Q204" s="123"/>
      <c r="R204" s="126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36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</row>
    <row r="205" spans="1:52" ht="12.75" customHeight="1">
      <c r="A205" s="123"/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3"/>
      <c r="M205" s="123"/>
      <c r="N205" s="123"/>
      <c r="O205" s="123"/>
      <c r="P205" s="123"/>
      <c r="Q205" s="123"/>
      <c r="R205" s="126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36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</row>
    <row r="206" spans="1:52" ht="12.75" customHeight="1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6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36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</row>
    <row r="207" spans="1:52" ht="12.75" customHeight="1">
      <c r="A207" s="123"/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3"/>
      <c r="M207" s="123"/>
      <c r="N207" s="123"/>
      <c r="O207" s="123"/>
      <c r="P207" s="123"/>
      <c r="Q207" s="123"/>
      <c r="R207" s="126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36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</row>
    <row r="208" spans="1:52" ht="12.75" customHeight="1">
      <c r="A208" s="123"/>
      <c r="B208" s="123"/>
      <c r="C208" s="123"/>
      <c r="D208" s="123"/>
      <c r="E208" s="123"/>
      <c r="F208" s="123"/>
      <c r="G208" s="123"/>
      <c r="H208" s="123"/>
      <c r="I208" s="123"/>
      <c r="J208" s="123"/>
      <c r="K208" s="123"/>
      <c r="L208" s="123"/>
      <c r="M208" s="123"/>
      <c r="N208" s="123"/>
      <c r="O208" s="123"/>
      <c r="P208" s="123"/>
      <c r="Q208" s="123"/>
      <c r="R208" s="126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36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</row>
    <row r="209" spans="1:52" ht="12.75" customHeight="1">
      <c r="A209" s="123"/>
      <c r="B209" s="123"/>
      <c r="C209" s="123"/>
      <c r="D209" s="123"/>
      <c r="E209" s="123"/>
      <c r="F209" s="123"/>
      <c r="G209" s="123"/>
      <c r="H209" s="123"/>
      <c r="I209" s="123"/>
      <c r="J209" s="123"/>
      <c r="K209" s="123"/>
      <c r="L209" s="123"/>
      <c r="M209" s="123"/>
      <c r="N209" s="123"/>
      <c r="O209" s="123"/>
      <c r="P209" s="123"/>
      <c r="Q209" s="123"/>
      <c r="R209" s="126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36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</row>
    <row r="210" spans="1:52" ht="12.75" customHeight="1">
      <c r="A210" s="123"/>
      <c r="B210" s="123"/>
      <c r="C210" s="123"/>
      <c r="D210" s="123"/>
      <c r="E210" s="123"/>
      <c r="F210" s="123"/>
      <c r="G210" s="123"/>
      <c r="H210" s="123"/>
      <c r="I210" s="123"/>
      <c r="J210" s="123"/>
      <c r="K210" s="123"/>
      <c r="L210" s="123"/>
      <c r="M210" s="123"/>
      <c r="N210" s="123"/>
      <c r="O210" s="123"/>
      <c r="P210" s="123"/>
      <c r="Q210" s="123"/>
      <c r="R210" s="126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36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</row>
    <row r="211" spans="1:52" ht="12.75" customHeight="1">
      <c r="A211" s="123"/>
      <c r="B211" s="123"/>
      <c r="C211" s="123"/>
      <c r="D211" s="123"/>
      <c r="E211" s="123"/>
      <c r="F211" s="123"/>
      <c r="G211" s="123"/>
      <c r="H211" s="123"/>
      <c r="I211" s="123"/>
      <c r="J211" s="123"/>
      <c r="K211" s="123"/>
      <c r="L211" s="123"/>
      <c r="M211" s="123"/>
      <c r="N211" s="123"/>
      <c r="O211" s="123"/>
      <c r="P211" s="123"/>
      <c r="Q211" s="123"/>
      <c r="R211" s="126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36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</row>
    <row r="212" spans="1:52" ht="12.75" customHeight="1">
      <c r="A212" s="123"/>
      <c r="B212" s="123"/>
      <c r="C212" s="123"/>
      <c r="D212" s="123"/>
      <c r="E212" s="123"/>
      <c r="F212" s="123"/>
      <c r="G212" s="123"/>
      <c r="H212" s="123"/>
      <c r="I212" s="123"/>
      <c r="J212" s="123"/>
      <c r="K212" s="123"/>
      <c r="L212" s="123"/>
      <c r="M212" s="123"/>
      <c r="N212" s="123"/>
      <c r="O212" s="123"/>
      <c r="P212" s="123"/>
      <c r="Q212" s="123"/>
      <c r="R212" s="126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36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</row>
    <row r="213" spans="1:52" ht="12.75" customHeight="1">
      <c r="A213" s="123"/>
      <c r="B213" s="123"/>
      <c r="C213" s="123"/>
      <c r="D213" s="123"/>
      <c r="E213" s="123"/>
      <c r="F213" s="123"/>
      <c r="G213" s="123"/>
      <c r="H213" s="123"/>
      <c r="I213" s="123"/>
      <c r="J213" s="123"/>
      <c r="K213" s="123"/>
      <c r="L213" s="123"/>
      <c r="M213" s="123"/>
      <c r="N213" s="123"/>
      <c r="O213" s="123"/>
      <c r="P213" s="123"/>
      <c r="Q213" s="123"/>
      <c r="R213" s="126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36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</row>
    <row r="214" spans="1:52" ht="12.75" customHeight="1">
      <c r="A214" s="123"/>
      <c r="B214" s="123"/>
      <c r="C214" s="123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6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36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</row>
    <row r="215" spans="1:52" ht="12.75" customHeight="1">
      <c r="A215" s="123"/>
      <c r="B215" s="123"/>
      <c r="C215" s="123"/>
      <c r="D215" s="123"/>
      <c r="E215" s="123"/>
      <c r="F215" s="123"/>
      <c r="G215" s="123"/>
      <c r="H215" s="123"/>
      <c r="I215" s="123"/>
      <c r="J215" s="123"/>
      <c r="K215" s="123"/>
      <c r="L215" s="123"/>
      <c r="M215" s="123"/>
      <c r="N215" s="123"/>
      <c r="O215" s="123"/>
      <c r="P215" s="123"/>
      <c r="Q215" s="123"/>
      <c r="R215" s="126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36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</row>
    <row r="216" spans="1:52" ht="12.75" customHeight="1">
      <c r="A216" s="123"/>
      <c r="B216" s="123"/>
      <c r="C216" s="123"/>
      <c r="D216" s="123"/>
      <c r="E216" s="123"/>
      <c r="F216" s="123"/>
      <c r="G216" s="123"/>
      <c r="H216" s="123"/>
      <c r="I216" s="123"/>
      <c r="J216" s="123"/>
      <c r="K216" s="123"/>
      <c r="L216" s="123"/>
      <c r="M216" s="123"/>
      <c r="N216" s="123"/>
      <c r="O216" s="123"/>
      <c r="P216" s="123"/>
      <c r="Q216" s="123"/>
      <c r="R216" s="126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36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</row>
    <row r="217" spans="1:52" ht="12.75" customHeight="1">
      <c r="A217" s="123"/>
      <c r="B217" s="123"/>
      <c r="C217" s="123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6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36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</row>
    <row r="218" spans="1:52" ht="12.75" customHeight="1">
      <c r="A218" s="123"/>
      <c r="B218" s="123"/>
      <c r="C218" s="123"/>
      <c r="D218" s="123"/>
      <c r="E218" s="123"/>
      <c r="F218" s="123"/>
      <c r="G218" s="123"/>
      <c r="H218" s="123"/>
      <c r="I218" s="123"/>
      <c r="J218" s="123"/>
      <c r="K218" s="123"/>
      <c r="L218" s="123"/>
      <c r="M218" s="123"/>
      <c r="N218" s="123"/>
      <c r="O218" s="123"/>
      <c r="P218" s="123"/>
      <c r="Q218" s="123"/>
      <c r="R218" s="126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36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</row>
    <row r="219" spans="1:52" ht="12.75" customHeight="1">
      <c r="A219" s="123"/>
      <c r="B219" s="123"/>
      <c r="C219" s="123"/>
      <c r="D219" s="123"/>
      <c r="E219" s="123"/>
      <c r="F219" s="123"/>
      <c r="G219" s="123"/>
      <c r="H219" s="123"/>
      <c r="I219" s="123"/>
      <c r="J219" s="123"/>
      <c r="K219" s="123"/>
      <c r="L219" s="123"/>
      <c r="M219" s="123"/>
      <c r="N219" s="123"/>
      <c r="O219" s="123"/>
      <c r="P219" s="123"/>
      <c r="Q219" s="123"/>
      <c r="R219" s="126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36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</row>
    <row r="220" spans="1:52" ht="12.75" customHeight="1">
      <c r="A220" s="123"/>
      <c r="B220" s="123"/>
      <c r="C220" s="123"/>
      <c r="D220" s="123"/>
      <c r="E220" s="123"/>
      <c r="F220" s="123"/>
      <c r="G220" s="123"/>
      <c r="H220" s="123"/>
      <c r="I220" s="123"/>
      <c r="J220" s="123"/>
      <c r="K220" s="123"/>
      <c r="L220" s="123"/>
      <c r="M220" s="123"/>
      <c r="N220" s="123"/>
      <c r="O220" s="123"/>
      <c r="P220" s="123"/>
      <c r="Q220" s="123"/>
      <c r="R220" s="126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36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</row>
    <row r="221" spans="1:52" ht="12.75" customHeight="1">
      <c r="A221" s="123"/>
      <c r="B221" s="123"/>
      <c r="C221" s="123"/>
      <c r="D221" s="123"/>
      <c r="E221" s="123"/>
      <c r="F221" s="123"/>
      <c r="G221" s="123"/>
      <c r="H221" s="123"/>
      <c r="I221" s="123"/>
      <c r="J221" s="123"/>
      <c r="K221" s="123"/>
      <c r="L221" s="123"/>
      <c r="M221" s="123"/>
      <c r="N221" s="123"/>
      <c r="O221" s="123"/>
      <c r="P221" s="123"/>
      <c r="Q221" s="123"/>
      <c r="R221" s="126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36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</row>
    <row r="222" spans="1:52" ht="12.75" customHeight="1">
      <c r="A222" s="123"/>
      <c r="B222" s="123"/>
      <c r="C222" s="123"/>
      <c r="D222" s="123"/>
      <c r="E222" s="123"/>
      <c r="F222" s="123"/>
      <c r="G222" s="123"/>
      <c r="H222" s="123"/>
      <c r="I222" s="123"/>
      <c r="J222" s="123"/>
      <c r="K222" s="123"/>
      <c r="L222" s="123"/>
      <c r="M222" s="123"/>
      <c r="N222" s="123"/>
      <c r="O222" s="123"/>
      <c r="P222" s="123"/>
      <c r="Q222" s="123"/>
      <c r="R222" s="126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36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</row>
    <row r="223" spans="1:52" ht="12.75" customHeight="1">
      <c r="A223" s="123"/>
      <c r="B223" s="123"/>
      <c r="C223" s="123"/>
      <c r="D223" s="123"/>
      <c r="E223" s="123"/>
      <c r="F223" s="123"/>
      <c r="G223" s="123"/>
      <c r="H223" s="123"/>
      <c r="I223" s="123"/>
      <c r="J223" s="123"/>
      <c r="K223" s="123"/>
      <c r="L223" s="123"/>
      <c r="M223" s="123"/>
      <c r="N223" s="123"/>
      <c r="O223" s="123"/>
      <c r="P223" s="123"/>
      <c r="Q223" s="123"/>
      <c r="R223" s="126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36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</row>
    <row r="224" spans="1:52" ht="12.75" customHeight="1">
      <c r="A224" s="123"/>
      <c r="B224" s="123"/>
      <c r="C224" s="123"/>
      <c r="D224" s="123"/>
      <c r="E224" s="123"/>
      <c r="F224" s="123"/>
      <c r="G224" s="123"/>
      <c r="H224" s="123"/>
      <c r="I224" s="123"/>
      <c r="J224" s="123"/>
      <c r="K224" s="123"/>
      <c r="L224" s="123"/>
      <c r="M224" s="123"/>
      <c r="N224" s="123"/>
      <c r="O224" s="123"/>
      <c r="P224" s="123"/>
      <c r="Q224" s="123"/>
      <c r="R224" s="126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36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</row>
    <row r="225" spans="1:52" ht="12.75" customHeight="1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123"/>
      <c r="N225" s="123"/>
      <c r="O225" s="123"/>
      <c r="P225" s="123"/>
      <c r="Q225" s="123"/>
      <c r="R225" s="126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36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</row>
    <row r="226" spans="1:52" ht="12.75" customHeight="1">
      <c r="A226" s="123"/>
      <c r="B226" s="123"/>
      <c r="C226" s="123"/>
      <c r="D226" s="123"/>
      <c r="E226" s="123"/>
      <c r="F226" s="123"/>
      <c r="G226" s="123"/>
      <c r="H226" s="123"/>
      <c r="I226" s="123"/>
      <c r="J226" s="123"/>
      <c r="K226" s="123"/>
      <c r="L226" s="123"/>
      <c r="M226" s="123"/>
      <c r="N226" s="123"/>
      <c r="O226" s="123"/>
      <c r="P226" s="123"/>
      <c r="Q226" s="123"/>
      <c r="R226" s="126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36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</row>
    <row r="227" spans="1:52" ht="12.75" customHeight="1">
      <c r="A227" s="123"/>
      <c r="B227" s="123"/>
      <c r="C227" s="123"/>
      <c r="D227" s="123"/>
      <c r="E227" s="123"/>
      <c r="F227" s="123"/>
      <c r="G227" s="123"/>
      <c r="H227" s="123"/>
      <c r="I227" s="123"/>
      <c r="J227" s="123"/>
      <c r="K227" s="123"/>
      <c r="L227" s="123"/>
      <c r="M227" s="123"/>
      <c r="N227" s="123"/>
      <c r="O227" s="123"/>
      <c r="P227" s="123"/>
      <c r="Q227" s="123"/>
      <c r="R227" s="126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36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</row>
    <row r="228" spans="1:52" ht="12.75" customHeight="1">
      <c r="A228" s="123"/>
      <c r="B228" s="123"/>
      <c r="C228" s="123"/>
      <c r="D228" s="123"/>
      <c r="E228" s="123"/>
      <c r="F228" s="123"/>
      <c r="G228" s="123"/>
      <c r="H228" s="123"/>
      <c r="I228" s="123"/>
      <c r="J228" s="123"/>
      <c r="K228" s="123"/>
      <c r="L228" s="123"/>
      <c r="M228" s="123"/>
      <c r="N228" s="123"/>
      <c r="O228" s="123"/>
      <c r="P228" s="123"/>
      <c r="Q228" s="123"/>
      <c r="R228" s="126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36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</row>
    <row r="229" spans="1:52" ht="12.75" customHeight="1">
      <c r="A229" s="123"/>
      <c r="B229" s="123"/>
      <c r="C229" s="123"/>
      <c r="D229" s="123"/>
      <c r="E229" s="123"/>
      <c r="F229" s="123"/>
      <c r="G229" s="123"/>
      <c r="H229" s="123"/>
      <c r="I229" s="123"/>
      <c r="J229" s="123"/>
      <c r="K229" s="123"/>
      <c r="L229" s="123"/>
      <c r="M229" s="123"/>
      <c r="N229" s="123"/>
      <c r="O229" s="123"/>
      <c r="P229" s="123"/>
      <c r="Q229" s="123"/>
      <c r="R229" s="126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36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</row>
    <row r="230" spans="1:52" ht="12.75" customHeight="1">
      <c r="A230" s="123"/>
      <c r="B230" s="123"/>
      <c r="C230" s="123"/>
      <c r="D230" s="123"/>
      <c r="E230" s="123"/>
      <c r="F230" s="123"/>
      <c r="G230" s="123"/>
      <c r="H230" s="123"/>
      <c r="I230" s="123"/>
      <c r="J230" s="123"/>
      <c r="K230" s="123"/>
      <c r="L230" s="123"/>
      <c r="M230" s="123"/>
      <c r="N230" s="123"/>
      <c r="O230" s="123"/>
      <c r="P230" s="123"/>
      <c r="Q230" s="123"/>
      <c r="R230" s="126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36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</row>
    <row r="231" spans="1:52" ht="12.75" customHeight="1">
      <c r="A231" s="123"/>
      <c r="B231" s="123"/>
      <c r="C231" s="123"/>
      <c r="D231" s="123"/>
      <c r="E231" s="123"/>
      <c r="F231" s="123"/>
      <c r="G231" s="123"/>
      <c r="H231" s="123"/>
      <c r="I231" s="123"/>
      <c r="J231" s="123"/>
      <c r="K231" s="123"/>
      <c r="L231" s="123"/>
      <c r="M231" s="123"/>
      <c r="N231" s="123"/>
      <c r="O231" s="123"/>
      <c r="P231" s="123"/>
      <c r="Q231" s="123"/>
      <c r="R231" s="126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36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</row>
    <row r="232" spans="1:52" ht="12.75" customHeight="1">
      <c r="A232" s="123"/>
      <c r="B232" s="123"/>
      <c r="C232" s="123"/>
      <c r="D232" s="123"/>
      <c r="E232" s="123"/>
      <c r="F232" s="123"/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6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36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</row>
    <row r="233" spans="1:52" ht="12.75" customHeight="1">
      <c r="A233" s="123"/>
      <c r="B233" s="123"/>
      <c r="C233" s="123"/>
      <c r="D233" s="123"/>
      <c r="E233" s="123"/>
      <c r="F233" s="123"/>
      <c r="G233" s="123"/>
      <c r="H233" s="123"/>
      <c r="I233" s="123"/>
      <c r="J233" s="123"/>
      <c r="K233" s="123"/>
      <c r="L233" s="123"/>
      <c r="M233" s="123"/>
      <c r="N233" s="123"/>
      <c r="O233" s="123"/>
      <c r="P233" s="123"/>
      <c r="Q233" s="123"/>
      <c r="R233" s="126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36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</row>
    <row r="234" spans="1:52" ht="12.75" customHeight="1">
      <c r="A234" s="123"/>
      <c r="B234" s="123"/>
      <c r="C234" s="123"/>
      <c r="D234" s="123"/>
      <c r="E234" s="123"/>
      <c r="F234" s="123"/>
      <c r="G234" s="123"/>
      <c r="H234" s="123"/>
      <c r="I234" s="123"/>
      <c r="J234" s="123"/>
      <c r="K234" s="123"/>
      <c r="L234" s="123"/>
      <c r="M234" s="123"/>
      <c r="N234" s="123"/>
      <c r="O234" s="123"/>
      <c r="P234" s="123"/>
      <c r="Q234" s="123"/>
      <c r="R234" s="126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36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</row>
    <row r="235" spans="1:52" ht="12.75" customHeight="1">
      <c r="A235" s="123"/>
      <c r="B235" s="123"/>
      <c r="C235" s="123"/>
      <c r="D235" s="123"/>
      <c r="E235" s="123"/>
      <c r="F235" s="123"/>
      <c r="G235" s="123"/>
      <c r="H235" s="123"/>
      <c r="I235" s="123"/>
      <c r="J235" s="123"/>
      <c r="K235" s="123"/>
      <c r="L235" s="123"/>
      <c r="M235" s="123"/>
      <c r="N235" s="123"/>
      <c r="O235" s="123"/>
      <c r="P235" s="123"/>
      <c r="Q235" s="123"/>
      <c r="R235" s="126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36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</row>
    <row r="236" spans="1:52" ht="12.75" customHeight="1">
      <c r="A236" s="123"/>
      <c r="B236" s="123"/>
      <c r="C236" s="123"/>
      <c r="D236" s="123"/>
      <c r="E236" s="123"/>
      <c r="F236" s="123"/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6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36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</row>
    <row r="237" spans="1:52" ht="12.75" customHeight="1">
      <c r="A237" s="123"/>
      <c r="B237" s="123"/>
      <c r="C237" s="123"/>
      <c r="D237" s="123"/>
      <c r="E237" s="123"/>
      <c r="F237" s="123"/>
      <c r="G237" s="123"/>
      <c r="H237" s="123"/>
      <c r="I237" s="123"/>
      <c r="J237" s="123"/>
      <c r="K237" s="123"/>
      <c r="L237" s="123"/>
      <c r="M237" s="123"/>
      <c r="N237" s="123"/>
      <c r="O237" s="123"/>
      <c r="P237" s="123"/>
      <c r="Q237" s="123"/>
      <c r="R237" s="126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36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</row>
    <row r="238" spans="1:52" ht="12.75" customHeight="1">
      <c r="A238" s="123"/>
      <c r="B238" s="123"/>
      <c r="C238" s="123"/>
      <c r="D238" s="123"/>
      <c r="E238" s="123"/>
      <c r="F238" s="123"/>
      <c r="G238" s="123"/>
      <c r="H238" s="123"/>
      <c r="I238" s="123"/>
      <c r="J238" s="123"/>
      <c r="K238" s="123"/>
      <c r="L238" s="123"/>
      <c r="M238" s="123"/>
      <c r="N238" s="123"/>
      <c r="O238" s="123"/>
      <c r="P238" s="123"/>
      <c r="Q238" s="123"/>
      <c r="R238" s="126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36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</row>
    <row r="239" spans="1:52" ht="12.75" customHeight="1">
      <c r="A239" s="123"/>
      <c r="B239" s="123"/>
      <c r="C239" s="123"/>
      <c r="D239" s="123"/>
      <c r="E239" s="123"/>
      <c r="F239" s="123"/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6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36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</row>
    <row r="240" spans="1:52" ht="12.75" customHeight="1">
      <c r="A240" s="123"/>
      <c r="B240" s="123"/>
      <c r="C240" s="123"/>
      <c r="D240" s="123"/>
      <c r="E240" s="123"/>
      <c r="F240" s="123"/>
      <c r="G240" s="123"/>
      <c r="H240" s="123"/>
      <c r="I240" s="123"/>
      <c r="J240" s="123"/>
      <c r="K240" s="123"/>
      <c r="L240" s="123"/>
      <c r="M240" s="123"/>
      <c r="N240" s="123"/>
      <c r="O240" s="123"/>
      <c r="P240" s="123"/>
      <c r="Q240" s="123"/>
      <c r="R240" s="126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36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</row>
    <row r="241" spans="1:52" ht="12.75" customHeight="1">
      <c r="A241" s="123"/>
      <c r="B241" s="123"/>
      <c r="C241" s="123"/>
      <c r="D241" s="123"/>
      <c r="E241" s="123"/>
      <c r="F241" s="123"/>
      <c r="G241" s="123"/>
      <c r="H241" s="123"/>
      <c r="I241" s="123"/>
      <c r="J241" s="123"/>
      <c r="K241" s="123"/>
      <c r="L241" s="123"/>
      <c r="M241" s="123"/>
      <c r="N241" s="123"/>
      <c r="O241" s="123"/>
      <c r="P241" s="123"/>
      <c r="Q241" s="123"/>
      <c r="R241" s="126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36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</row>
    <row r="242" spans="1:52" ht="12.75" customHeight="1">
      <c r="A242" s="123"/>
      <c r="B242" s="123"/>
      <c r="C242" s="123"/>
      <c r="D242" s="123"/>
      <c r="E242" s="123"/>
      <c r="F242" s="123"/>
      <c r="G242" s="123"/>
      <c r="H242" s="123"/>
      <c r="I242" s="123"/>
      <c r="J242" s="123"/>
      <c r="K242" s="123"/>
      <c r="L242" s="123"/>
      <c r="M242" s="123"/>
      <c r="N242" s="123"/>
      <c r="O242" s="123"/>
      <c r="P242" s="123"/>
      <c r="Q242" s="123"/>
      <c r="R242" s="126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36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</row>
    <row r="243" spans="1:52" ht="12.75" customHeight="1">
      <c r="A243" s="123"/>
      <c r="B243" s="123"/>
      <c r="C243" s="123"/>
      <c r="D243" s="123"/>
      <c r="E243" s="123"/>
      <c r="F243" s="123"/>
      <c r="G243" s="123"/>
      <c r="H243" s="123"/>
      <c r="I243" s="123"/>
      <c r="J243" s="123"/>
      <c r="K243" s="123"/>
      <c r="L243" s="123"/>
      <c r="M243" s="123"/>
      <c r="N243" s="123"/>
      <c r="O243" s="123"/>
      <c r="P243" s="123"/>
      <c r="Q243" s="123"/>
      <c r="R243" s="126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36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</row>
    <row r="244" spans="1:52" ht="12.75" customHeight="1">
      <c r="A244" s="123"/>
      <c r="B244" s="123"/>
      <c r="C244" s="123"/>
      <c r="D244" s="123"/>
      <c r="E244" s="123"/>
      <c r="F244" s="123"/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6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36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</row>
    <row r="245" spans="1:52" ht="12.75" customHeight="1">
      <c r="A245" s="123"/>
      <c r="B245" s="123"/>
      <c r="C245" s="123"/>
      <c r="D245" s="123"/>
      <c r="E245" s="123"/>
      <c r="F245" s="123"/>
      <c r="G245" s="123"/>
      <c r="H245" s="123"/>
      <c r="I245" s="123"/>
      <c r="J245" s="123"/>
      <c r="K245" s="123"/>
      <c r="L245" s="123"/>
      <c r="M245" s="123"/>
      <c r="N245" s="123"/>
      <c r="O245" s="123"/>
      <c r="P245" s="123"/>
      <c r="Q245" s="123"/>
      <c r="R245" s="126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36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</row>
    <row r="246" spans="1:52" ht="12.75" customHeight="1">
      <c r="A246" s="123"/>
      <c r="B246" s="123"/>
      <c r="C246" s="123"/>
      <c r="D246" s="123"/>
      <c r="E246" s="123"/>
      <c r="F246" s="123"/>
      <c r="G246" s="123"/>
      <c r="H246" s="123"/>
      <c r="I246" s="123"/>
      <c r="J246" s="123"/>
      <c r="K246" s="123"/>
      <c r="L246" s="123"/>
      <c r="M246" s="123"/>
      <c r="N246" s="123"/>
      <c r="O246" s="123"/>
      <c r="P246" s="123"/>
      <c r="Q246" s="123"/>
      <c r="R246" s="126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36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</row>
    <row r="247" spans="1:52" ht="12.75" customHeight="1">
      <c r="A247" s="123"/>
      <c r="B247" s="123"/>
      <c r="C247" s="123"/>
      <c r="D247" s="123"/>
      <c r="E247" s="123"/>
      <c r="F247" s="123"/>
      <c r="G247" s="123"/>
      <c r="H247" s="123"/>
      <c r="I247" s="123"/>
      <c r="J247" s="123"/>
      <c r="K247" s="123"/>
      <c r="L247" s="123"/>
      <c r="M247" s="123"/>
      <c r="N247" s="123"/>
      <c r="O247" s="123"/>
      <c r="P247" s="123"/>
      <c r="Q247" s="123"/>
      <c r="R247" s="126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36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</row>
    <row r="248" spans="1:52" ht="12.75" customHeight="1">
      <c r="A248" s="123"/>
      <c r="B248" s="123"/>
      <c r="C248" s="123"/>
      <c r="D248" s="123"/>
      <c r="E248" s="123"/>
      <c r="F248" s="123"/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6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36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</row>
    <row r="249" spans="1:52" ht="12.75" customHeight="1">
      <c r="A249" s="123"/>
      <c r="B249" s="123"/>
      <c r="C249" s="123"/>
      <c r="D249" s="123"/>
      <c r="E249" s="123"/>
      <c r="F249" s="123"/>
      <c r="G249" s="123"/>
      <c r="H249" s="123"/>
      <c r="I249" s="123"/>
      <c r="J249" s="123"/>
      <c r="K249" s="123"/>
      <c r="L249" s="123"/>
      <c r="M249" s="123"/>
      <c r="N249" s="123"/>
      <c r="O249" s="123"/>
      <c r="P249" s="123"/>
      <c r="Q249" s="123"/>
      <c r="R249" s="126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36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</row>
    <row r="250" spans="1:52" ht="12.75" customHeight="1">
      <c r="A250" s="123"/>
      <c r="B250" s="123"/>
      <c r="C250" s="123"/>
      <c r="D250" s="123"/>
      <c r="E250" s="123"/>
      <c r="F250" s="123"/>
      <c r="G250" s="123"/>
      <c r="H250" s="123"/>
      <c r="I250" s="123"/>
      <c r="J250" s="123"/>
      <c r="K250" s="123"/>
      <c r="L250" s="123"/>
      <c r="M250" s="123"/>
      <c r="N250" s="123"/>
      <c r="O250" s="123"/>
      <c r="P250" s="123"/>
      <c r="Q250" s="123"/>
      <c r="R250" s="126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36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</row>
    <row r="251" spans="1:52" ht="12.75" customHeight="1">
      <c r="A251" s="123"/>
      <c r="B251" s="123"/>
      <c r="C251" s="123"/>
      <c r="D251" s="123"/>
      <c r="E251" s="123"/>
      <c r="F251" s="123"/>
      <c r="G251" s="123"/>
      <c r="H251" s="123"/>
      <c r="I251" s="123"/>
      <c r="J251" s="123"/>
      <c r="K251" s="123"/>
      <c r="L251" s="123"/>
      <c r="M251" s="123"/>
      <c r="N251" s="123"/>
      <c r="O251" s="123"/>
      <c r="P251" s="123"/>
      <c r="Q251" s="123"/>
      <c r="R251" s="126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36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</row>
    <row r="252" spans="1:52" ht="12.75" customHeight="1">
      <c r="A252" s="123"/>
      <c r="B252" s="123"/>
      <c r="C252" s="123"/>
      <c r="D252" s="123"/>
      <c r="E252" s="123"/>
      <c r="F252" s="123"/>
      <c r="G252" s="123"/>
      <c r="H252" s="123"/>
      <c r="I252" s="123"/>
      <c r="J252" s="123"/>
      <c r="K252" s="123"/>
      <c r="L252" s="123"/>
      <c r="M252" s="123"/>
      <c r="N252" s="123"/>
      <c r="O252" s="123"/>
      <c r="P252" s="123"/>
      <c r="Q252" s="123"/>
      <c r="R252" s="126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36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</row>
    <row r="253" spans="1:52" ht="12.75" customHeight="1">
      <c r="A253" s="123"/>
      <c r="B253" s="123"/>
      <c r="C253" s="123"/>
      <c r="D253" s="123"/>
      <c r="E253" s="123"/>
      <c r="F253" s="123"/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6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36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</row>
    <row r="254" spans="1:52" ht="12.75" customHeight="1">
      <c r="A254" s="123"/>
      <c r="B254" s="123"/>
      <c r="C254" s="123"/>
      <c r="D254" s="123"/>
      <c r="E254" s="123"/>
      <c r="F254" s="123"/>
      <c r="G254" s="123"/>
      <c r="H254" s="123"/>
      <c r="I254" s="123"/>
      <c r="J254" s="123"/>
      <c r="K254" s="123"/>
      <c r="L254" s="123"/>
      <c r="M254" s="123"/>
      <c r="N254" s="123"/>
      <c r="O254" s="123"/>
      <c r="P254" s="123"/>
      <c r="Q254" s="123"/>
      <c r="R254" s="126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36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</row>
    <row r="255" spans="1:52" ht="12.75" customHeight="1">
      <c r="A255" s="123"/>
      <c r="B255" s="123"/>
      <c r="C255" s="123"/>
      <c r="D255" s="123"/>
      <c r="E255" s="123"/>
      <c r="F255" s="123"/>
      <c r="G255" s="123"/>
      <c r="H255" s="123"/>
      <c r="I255" s="123"/>
      <c r="J255" s="123"/>
      <c r="K255" s="123"/>
      <c r="L255" s="123"/>
      <c r="M255" s="123"/>
      <c r="N255" s="123"/>
      <c r="O255" s="123"/>
      <c r="P255" s="123"/>
      <c r="Q255" s="123"/>
      <c r="R255" s="126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36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</row>
    <row r="256" spans="1:52" ht="12.75" customHeight="1">
      <c r="A256" s="123"/>
      <c r="B256" s="123"/>
      <c r="C256" s="123"/>
      <c r="D256" s="123"/>
      <c r="E256" s="123"/>
      <c r="F256" s="123"/>
      <c r="G256" s="123"/>
      <c r="H256" s="123"/>
      <c r="I256" s="123"/>
      <c r="J256" s="123"/>
      <c r="K256" s="123"/>
      <c r="L256" s="123"/>
      <c r="M256" s="123"/>
      <c r="N256" s="123"/>
      <c r="O256" s="123"/>
      <c r="P256" s="123"/>
      <c r="Q256" s="123"/>
      <c r="R256" s="126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36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</row>
    <row r="257" spans="1:52" ht="12.75" customHeight="1">
      <c r="A257" s="123"/>
      <c r="B257" s="123"/>
      <c r="C257" s="123"/>
      <c r="D257" s="123"/>
      <c r="E257" s="123"/>
      <c r="F257" s="123"/>
      <c r="G257" s="123"/>
      <c r="H257" s="123"/>
      <c r="I257" s="123"/>
      <c r="J257" s="123"/>
      <c r="K257" s="123"/>
      <c r="L257" s="123"/>
      <c r="M257" s="123"/>
      <c r="N257" s="123"/>
      <c r="O257" s="123"/>
      <c r="P257" s="123"/>
      <c r="Q257" s="123"/>
      <c r="R257" s="126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36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</row>
    <row r="258" spans="1:52" ht="12.75" customHeight="1">
      <c r="A258" s="123"/>
      <c r="B258" s="123"/>
      <c r="C258" s="123"/>
      <c r="D258" s="123"/>
      <c r="E258" s="123"/>
      <c r="F258" s="123"/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6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36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</row>
    <row r="259" spans="1:52" ht="12.75" customHeight="1">
      <c r="A259" s="123"/>
      <c r="B259" s="123"/>
      <c r="C259" s="123"/>
      <c r="D259" s="123"/>
      <c r="E259" s="123"/>
      <c r="F259" s="123"/>
      <c r="G259" s="123"/>
      <c r="H259" s="123"/>
      <c r="I259" s="123"/>
      <c r="J259" s="123"/>
      <c r="K259" s="123"/>
      <c r="L259" s="123"/>
      <c r="M259" s="123"/>
      <c r="N259" s="123"/>
      <c r="O259" s="123"/>
      <c r="P259" s="123"/>
      <c r="Q259" s="123"/>
      <c r="R259" s="126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36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</row>
    <row r="260" spans="1:52" ht="12.75" customHeight="1">
      <c r="A260" s="123"/>
      <c r="B260" s="123"/>
      <c r="C260" s="123"/>
      <c r="D260" s="123"/>
      <c r="E260" s="123"/>
      <c r="F260" s="123"/>
      <c r="G260" s="123"/>
      <c r="H260" s="123"/>
      <c r="I260" s="123"/>
      <c r="J260" s="123"/>
      <c r="K260" s="123"/>
      <c r="L260" s="123"/>
      <c r="M260" s="123"/>
      <c r="N260" s="123"/>
      <c r="O260" s="123"/>
      <c r="P260" s="123"/>
      <c r="Q260" s="123"/>
      <c r="R260" s="126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36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</row>
    <row r="261" spans="1:52" ht="12.75" customHeight="1">
      <c r="A261" s="123"/>
      <c r="B261" s="123"/>
      <c r="C261" s="123"/>
      <c r="D261" s="123"/>
      <c r="E261" s="123"/>
      <c r="F261" s="123"/>
      <c r="G261" s="123"/>
      <c r="H261" s="123"/>
      <c r="I261" s="123"/>
      <c r="J261" s="123"/>
      <c r="K261" s="123"/>
      <c r="L261" s="123"/>
      <c r="M261" s="123"/>
      <c r="N261" s="123"/>
      <c r="O261" s="123"/>
      <c r="P261" s="123"/>
      <c r="Q261" s="123"/>
      <c r="R261" s="126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36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</row>
    <row r="262" spans="1:52" ht="12.75" customHeight="1">
      <c r="A262" s="123"/>
      <c r="B262" s="123"/>
      <c r="C262" s="123"/>
      <c r="D262" s="123"/>
      <c r="E262" s="123"/>
      <c r="F262" s="123"/>
      <c r="G262" s="123"/>
      <c r="H262" s="123"/>
      <c r="I262" s="123"/>
      <c r="J262" s="123"/>
      <c r="K262" s="123"/>
      <c r="L262" s="123"/>
      <c r="M262" s="123"/>
      <c r="N262" s="123"/>
      <c r="O262" s="123"/>
      <c r="P262" s="123"/>
      <c r="Q262" s="123"/>
      <c r="R262" s="126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36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</row>
    <row r="263" spans="1:52" ht="12.75" customHeight="1">
      <c r="A263" s="123"/>
      <c r="B263" s="123"/>
      <c r="C263" s="123"/>
      <c r="D263" s="123"/>
      <c r="E263" s="123"/>
      <c r="F263" s="123"/>
      <c r="G263" s="123"/>
      <c r="H263" s="123"/>
      <c r="I263" s="123"/>
      <c r="J263" s="123"/>
      <c r="K263" s="123"/>
      <c r="L263" s="123"/>
      <c r="M263" s="123"/>
      <c r="N263" s="123"/>
      <c r="O263" s="123"/>
      <c r="P263" s="123"/>
      <c r="Q263" s="123"/>
      <c r="R263" s="126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36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</row>
    <row r="264" spans="1:52" ht="12.75" customHeight="1">
      <c r="A264" s="123"/>
      <c r="B264" s="123"/>
      <c r="C264" s="123"/>
      <c r="D264" s="123"/>
      <c r="E264" s="123"/>
      <c r="F264" s="123"/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6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36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</row>
    <row r="265" spans="1:52" ht="12.75" customHeight="1">
      <c r="A265" s="123"/>
      <c r="B265" s="123"/>
      <c r="C265" s="123"/>
      <c r="D265" s="123"/>
      <c r="E265" s="123"/>
      <c r="F265" s="123"/>
      <c r="G265" s="123"/>
      <c r="H265" s="123"/>
      <c r="I265" s="123"/>
      <c r="J265" s="123"/>
      <c r="K265" s="123"/>
      <c r="L265" s="123"/>
      <c r="M265" s="123"/>
      <c r="N265" s="123"/>
      <c r="O265" s="123"/>
      <c r="P265" s="123"/>
      <c r="Q265" s="123"/>
      <c r="R265" s="126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36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</row>
    <row r="266" spans="1:52" ht="12.75" customHeight="1">
      <c r="A266" s="123"/>
      <c r="B266" s="123"/>
      <c r="C266" s="123"/>
      <c r="D266" s="123"/>
      <c r="E266" s="123"/>
      <c r="F266" s="123"/>
      <c r="G266" s="123"/>
      <c r="H266" s="123"/>
      <c r="I266" s="123"/>
      <c r="J266" s="123"/>
      <c r="K266" s="123"/>
      <c r="L266" s="123"/>
      <c r="M266" s="123"/>
      <c r="N266" s="123"/>
      <c r="O266" s="123"/>
      <c r="P266" s="123"/>
      <c r="Q266" s="123"/>
      <c r="R266" s="126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36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</row>
    <row r="267" spans="1:52" ht="12.75" customHeight="1">
      <c r="A267" s="123"/>
      <c r="B267" s="123"/>
      <c r="C267" s="123"/>
      <c r="D267" s="123"/>
      <c r="E267" s="123"/>
      <c r="F267" s="123"/>
      <c r="G267" s="123"/>
      <c r="H267" s="123"/>
      <c r="I267" s="123"/>
      <c r="J267" s="123"/>
      <c r="K267" s="123"/>
      <c r="L267" s="123"/>
      <c r="M267" s="123"/>
      <c r="N267" s="123"/>
      <c r="O267" s="123"/>
      <c r="P267" s="123"/>
      <c r="Q267" s="123"/>
      <c r="R267" s="126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36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</row>
    <row r="268" spans="1:52" ht="12.75" customHeight="1">
      <c r="A268" s="123"/>
      <c r="B268" s="123"/>
      <c r="C268" s="123"/>
      <c r="D268" s="123"/>
      <c r="E268" s="123"/>
      <c r="F268" s="123"/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6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36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</row>
    <row r="269" spans="1:52" ht="12.75" customHeight="1">
      <c r="A269" s="123"/>
      <c r="B269" s="123"/>
      <c r="C269" s="123"/>
      <c r="D269" s="123"/>
      <c r="E269" s="123"/>
      <c r="F269" s="123"/>
      <c r="G269" s="123"/>
      <c r="H269" s="123"/>
      <c r="I269" s="123"/>
      <c r="J269" s="123"/>
      <c r="K269" s="123"/>
      <c r="L269" s="123"/>
      <c r="M269" s="123"/>
      <c r="N269" s="123"/>
      <c r="O269" s="123"/>
      <c r="P269" s="123"/>
      <c r="Q269" s="123"/>
      <c r="R269" s="126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36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</row>
    <row r="270" spans="1:52" ht="12.75" customHeight="1">
      <c r="A270" s="123"/>
      <c r="B270" s="123"/>
      <c r="C270" s="123"/>
      <c r="D270" s="123"/>
      <c r="E270" s="123"/>
      <c r="F270" s="123"/>
      <c r="G270" s="123"/>
      <c r="H270" s="123"/>
      <c r="I270" s="123"/>
      <c r="J270" s="123"/>
      <c r="K270" s="123"/>
      <c r="L270" s="123"/>
      <c r="M270" s="123"/>
      <c r="N270" s="123"/>
      <c r="O270" s="123"/>
      <c r="P270" s="123"/>
      <c r="Q270" s="123"/>
      <c r="R270" s="126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36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</row>
    <row r="271" spans="1:52" ht="12.75" customHeight="1">
      <c r="A271" s="123"/>
      <c r="B271" s="123"/>
      <c r="C271" s="123"/>
      <c r="D271" s="123"/>
      <c r="E271" s="123"/>
      <c r="F271" s="123"/>
      <c r="G271" s="123"/>
      <c r="H271" s="123"/>
      <c r="I271" s="123"/>
      <c r="J271" s="123"/>
      <c r="K271" s="123"/>
      <c r="L271" s="123"/>
      <c r="M271" s="123"/>
      <c r="N271" s="123"/>
      <c r="O271" s="123"/>
      <c r="P271" s="123"/>
      <c r="Q271" s="123"/>
      <c r="R271" s="126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36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</row>
    <row r="272" spans="1:52" ht="12.75" customHeight="1">
      <c r="A272" s="123"/>
      <c r="B272" s="123"/>
      <c r="C272" s="123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6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36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</row>
    <row r="273" spans="1:52" ht="12.75" customHeight="1">
      <c r="A273" s="123"/>
      <c r="B273" s="123"/>
      <c r="C273" s="123"/>
      <c r="D273" s="123"/>
      <c r="E273" s="123"/>
      <c r="F273" s="123"/>
      <c r="G273" s="123"/>
      <c r="H273" s="123"/>
      <c r="I273" s="123"/>
      <c r="J273" s="123"/>
      <c r="K273" s="123"/>
      <c r="L273" s="123"/>
      <c r="M273" s="123"/>
      <c r="N273" s="123"/>
      <c r="O273" s="123"/>
      <c r="P273" s="123"/>
      <c r="Q273" s="123"/>
      <c r="R273" s="126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36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</row>
    <row r="274" spans="1:52" ht="12.75" customHeight="1">
      <c r="A274" s="123"/>
      <c r="B274" s="123"/>
      <c r="C274" s="123"/>
      <c r="D274" s="123"/>
      <c r="E274" s="123"/>
      <c r="F274" s="123"/>
      <c r="G274" s="123"/>
      <c r="H274" s="123"/>
      <c r="I274" s="123"/>
      <c r="J274" s="123"/>
      <c r="K274" s="123"/>
      <c r="L274" s="123"/>
      <c r="M274" s="123"/>
      <c r="N274" s="123"/>
      <c r="O274" s="123"/>
      <c r="P274" s="123"/>
      <c r="Q274" s="123"/>
      <c r="R274" s="126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36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</row>
    <row r="275" spans="1:52" ht="12.75" customHeight="1">
      <c r="A275" s="123"/>
      <c r="B275" s="123"/>
      <c r="C275" s="123"/>
      <c r="D275" s="123"/>
      <c r="E275" s="123"/>
      <c r="F275" s="123"/>
      <c r="G275" s="123"/>
      <c r="H275" s="123"/>
      <c r="I275" s="123"/>
      <c r="J275" s="123"/>
      <c r="K275" s="123"/>
      <c r="L275" s="123"/>
      <c r="M275" s="123"/>
      <c r="N275" s="123"/>
      <c r="O275" s="123"/>
      <c r="P275" s="123"/>
      <c r="Q275" s="123"/>
      <c r="R275" s="126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36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</row>
    <row r="276" spans="1:52" ht="12.75" customHeight="1">
      <c r="A276" s="123"/>
      <c r="B276" s="123"/>
      <c r="C276" s="123"/>
      <c r="D276" s="123"/>
      <c r="E276" s="123"/>
      <c r="F276" s="123"/>
      <c r="G276" s="123"/>
      <c r="H276" s="123"/>
      <c r="I276" s="123"/>
      <c r="J276" s="123"/>
      <c r="K276" s="123"/>
      <c r="L276" s="123"/>
      <c r="M276" s="123"/>
      <c r="N276" s="123"/>
      <c r="O276" s="123"/>
      <c r="P276" s="123"/>
      <c r="Q276" s="123"/>
      <c r="R276" s="126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36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</row>
    <row r="277" spans="1:52" ht="12.75" customHeight="1">
      <c r="A277" s="123"/>
      <c r="B277" s="123"/>
      <c r="C277" s="123"/>
      <c r="D277" s="123"/>
      <c r="E277" s="123"/>
      <c r="F277" s="123"/>
      <c r="G277" s="123"/>
      <c r="H277" s="123"/>
      <c r="I277" s="123"/>
      <c r="J277" s="123"/>
      <c r="K277" s="123"/>
      <c r="L277" s="123"/>
      <c r="M277" s="123"/>
      <c r="N277" s="123"/>
      <c r="O277" s="123"/>
      <c r="P277" s="123"/>
      <c r="Q277" s="123"/>
      <c r="R277" s="126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36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</row>
    <row r="278" spans="1:52" ht="12.75" customHeight="1">
      <c r="A278" s="123"/>
      <c r="B278" s="123"/>
      <c r="C278" s="123"/>
      <c r="D278" s="123"/>
      <c r="E278" s="123"/>
      <c r="F278" s="123"/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6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36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</row>
    <row r="279" spans="1:52" ht="12.75" customHeight="1">
      <c r="A279" s="123"/>
      <c r="B279" s="123"/>
      <c r="C279" s="123"/>
      <c r="D279" s="123"/>
      <c r="E279" s="123"/>
      <c r="F279" s="123"/>
      <c r="G279" s="123"/>
      <c r="H279" s="123"/>
      <c r="I279" s="123"/>
      <c r="J279" s="123"/>
      <c r="K279" s="123"/>
      <c r="L279" s="123"/>
      <c r="M279" s="123"/>
      <c r="N279" s="123"/>
      <c r="O279" s="123"/>
      <c r="P279" s="123"/>
      <c r="Q279" s="123"/>
      <c r="R279" s="126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36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</row>
    <row r="280" spans="1:52" ht="12.75" customHeight="1">
      <c r="A280" s="123"/>
      <c r="B280" s="123"/>
      <c r="C280" s="123"/>
      <c r="D280" s="123"/>
      <c r="E280" s="123"/>
      <c r="F280" s="123"/>
      <c r="G280" s="123"/>
      <c r="H280" s="123"/>
      <c r="I280" s="123"/>
      <c r="J280" s="123"/>
      <c r="K280" s="123"/>
      <c r="L280" s="123"/>
      <c r="M280" s="123"/>
      <c r="N280" s="123"/>
      <c r="O280" s="123"/>
      <c r="P280" s="123"/>
      <c r="Q280" s="123"/>
      <c r="R280" s="126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36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</row>
    <row r="281" spans="1:52" ht="12.75" customHeight="1">
      <c r="A281" s="123"/>
      <c r="B281" s="123"/>
      <c r="C281" s="123"/>
      <c r="D281" s="123"/>
      <c r="E281" s="123"/>
      <c r="F281" s="123"/>
      <c r="G281" s="123"/>
      <c r="H281" s="123"/>
      <c r="I281" s="123"/>
      <c r="J281" s="123"/>
      <c r="K281" s="123"/>
      <c r="L281" s="123"/>
      <c r="M281" s="123"/>
      <c r="N281" s="123"/>
      <c r="O281" s="123"/>
      <c r="P281" s="123"/>
      <c r="Q281" s="123"/>
      <c r="R281" s="126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36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</row>
    <row r="282" spans="1:52" ht="12.75" customHeight="1">
      <c r="A282" s="123"/>
      <c r="B282" s="123"/>
      <c r="C282" s="123"/>
      <c r="D282" s="123"/>
      <c r="E282" s="123"/>
      <c r="F282" s="123"/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6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36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</row>
    <row r="283" spans="1:52" ht="12.75" customHeight="1">
      <c r="A283" s="123"/>
      <c r="B283" s="123"/>
      <c r="C283" s="123"/>
      <c r="D283" s="123"/>
      <c r="E283" s="123"/>
      <c r="F283" s="123"/>
      <c r="G283" s="123"/>
      <c r="H283" s="123"/>
      <c r="I283" s="123"/>
      <c r="J283" s="123"/>
      <c r="K283" s="123"/>
      <c r="L283" s="123"/>
      <c r="M283" s="123"/>
      <c r="N283" s="123"/>
      <c r="O283" s="123"/>
      <c r="P283" s="123"/>
      <c r="Q283" s="123"/>
      <c r="R283" s="126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36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</row>
    <row r="284" spans="1:52" ht="12.75" customHeight="1">
      <c r="A284" s="123"/>
      <c r="B284" s="123"/>
      <c r="C284" s="123"/>
      <c r="D284" s="123"/>
      <c r="E284" s="123"/>
      <c r="F284" s="123"/>
      <c r="G284" s="123"/>
      <c r="H284" s="123"/>
      <c r="I284" s="123"/>
      <c r="J284" s="123"/>
      <c r="K284" s="123"/>
      <c r="L284" s="123"/>
      <c r="M284" s="123"/>
      <c r="N284" s="123"/>
      <c r="O284" s="123"/>
      <c r="P284" s="123"/>
      <c r="Q284" s="123"/>
      <c r="R284" s="126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36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</row>
    <row r="285" spans="1:52" ht="12.75" customHeight="1">
      <c r="A285" s="123"/>
      <c r="B285" s="123"/>
      <c r="C285" s="123"/>
      <c r="D285" s="123"/>
      <c r="E285" s="123"/>
      <c r="F285" s="123"/>
      <c r="G285" s="123"/>
      <c r="H285" s="123"/>
      <c r="I285" s="123"/>
      <c r="J285" s="123"/>
      <c r="K285" s="123"/>
      <c r="L285" s="123"/>
      <c r="M285" s="123"/>
      <c r="N285" s="123"/>
      <c r="O285" s="123"/>
      <c r="P285" s="123"/>
      <c r="Q285" s="123"/>
      <c r="R285" s="126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36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</row>
    <row r="286" spans="1:52" ht="12.75" customHeight="1">
      <c r="A286" s="123"/>
      <c r="B286" s="123"/>
      <c r="C286" s="123"/>
      <c r="D286" s="123"/>
      <c r="E286" s="123"/>
      <c r="F286" s="123"/>
      <c r="G286" s="123"/>
      <c r="H286" s="123"/>
      <c r="I286" s="123"/>
      <c r="J286" s="123"/>
      <c r="K286" s="123"/>
      <c r="L286" s="123"/>
      <c r="M286" s="123"/>
      <c r="N286" s="123"/>
      <c r="O286" s="123"/>
      <c r="P286" s="123"/>
      <c r="Q286" s="123"/>
      <c r="R286" s="126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36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</row>
    <row r="287" spans="1:52" ht="12.75" customHeight="1">
      <c r="A287" s="123"/>
      <c r="B287" s="123"/>
      <c r="C287" s="123"/>
      <c r="D287" s="123"/>
      <c r="E287" s="123"/>
      <c r="F287" s="123"/>
      <c r="G287" s="123"/>
      <c r="H287" s="123"/>
      <c r="I287" s="123"/>
      <c r="J287" s="123"/>
      <c r="K287" s="123"/>
      <c r="L287" s="123"/>
      <c r="M287" s="123"/>
      <c r="N287" s="123"/>
      <c r="O287" s="123"/>
      <c r="P287" s="123"/>
      <c r="Q287" s="123"/>
      <c r="R287" s="126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36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</row>
    <row r="288" spans="1:52" ht="12.75" customHeight="1">
      <c r="A288" s="123"/>
      <c r="B288" s="123"/>
      <c r="C288" s="123"/>
      <c r="D288" s="123"/>
      <c r="E288" s="123"/>
      <c r="F288" s="123"/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6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36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</row>
    <row r="289" spans="1:52" ht="12.75" customHeight="1">
      <c r="A289" s="123"/>
      <c r="B289" s="123"/>
      <c r="C289" s="123"/>
      <c r="D289" s="123"/>
      <c r="E289" s="123"/>
      <c r="F289" s="123"/>
      <c r="G289" s="123"/>
      <c r="H289" s="123"/>
      <c r="I289" s="123"/>
      <c r="J289" s="123"/>
      <c r="K289" s="123"/>
      <c r="L289" s="123"/>
      <c r="M289" s="123"/>
      <c r="N289" s="123"/>
      <c r="O289" s="123"/>
      <c r="P289" s="123"/>
      <c r="Q289" s="123"/>
      <c r="R289" s="126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36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</row>
    <row r="290" spans="1:52" ht="12.75" customHeight="1">
      <c r="A290" s="123"/>
      <c r="B290" s="123"/>
      <c r="C290" s="123"/>
      <c r="D290" s="123"/>
      <c r="E290" s="123"/>
      <c r="F290" s="123"/>
      <c r="G290" s="123"/>
      <c r="H290" s="123"/>
      <c r="I290" s="123"/>
      <c r="J290" s="123"/>
      <c r="K290" s="123"/>
      <c r="L290" s="123"/>
      <c r="M290" s="123"/>
      <c r="N290" s="123"/>
      <c r="O290" s="123"/>
      <c r="P290" s="123"/>
      <c r="Q290" s="123"/>
      <c r="R290" s="126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36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</row>
    <row r="291" spans="1:52" ht="12.75" customHeight="1">
      <c r="A291" s="123"/>
      <c r="B291" s="123"/>
      <c r="C291" s="123"/>
      <c r="D291" s="123"/>
      <c r="E291" s="123"/>
      <c r="F291" s="123"/>
      <c r="G291" s="123"/>
      <c r="H291" s="123"/>
      <c r="I291" s="123"/>
      <c r="J291" s="123"/>
      <c r="K291" s="123"/>
      <c r="L291" s="123"/>
      <c r="M291" s="123"/>
      <c r="N291" s="123"/>
      <c r="O291" s="123"/>
      <c r="P291" s="123"/>
      <c r="Q291" s="123"/>
      <c r="R291" s="126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36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</row>
    <row r="292" spans="1:52" ht="12.75" customHeight="1">
      <c r="A292" s="123"/>
      <c r="B292" s="123"/>
      <c r="C292" s="123"/>
      <c r="D292" s="123"/>
      <c r="E292" s="123"/>
      <c r="F292" s="123"/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6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36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</row>
    <row r="293" spans="1:52" ht="12.75" customHeight="1">
      <c r="A293" s="123"/>
      <c r="B293" s="123"/>
      <c r="C293" s="123"/>
      <c r="D293" s="123"/>
      <c r="E293" s="123"/>
      <c r="F293" s="123"/>
      <c r="G293" s="123"/>
      <c r="H293" s="123"/>
      <c r="I293" s="123"/>
      <c r="J293" s="123"/>
      <c r="K293" s="123"/>
      <c r="L293" s="123"/>
      <c r="M293" s="123"/>
      <c r="N293" s="123"/>
      <c r="O293" s="123"/>
      <c r="P293" s="123"/>
      <c r="Q293" s="123"/>
      <c r="R293" s="126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36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</row>
    <row r="294" spans="1:52" ht="12.75" customHeight="1">
      <c r="A294" s="123"/>
      <c r="B294" s="123"/>
      <c r="C294" s="123"/>
      <c r="D294" s="123"/>
      <c r="E294" s="123"/>
      <c r="F294" s="123"/>
      <c r="G294" s="123"/>
      <c r="H294" s="123"/>
      <c r="I294" s="123"/>
      <c r="J294" s="123"/>
      <c r="K294" s="123"/>
      <c r="L294" s="123"/>
      <c r="M294" s="123"/>
      <c r="N294" s="123"/>
      <c r="O294" s="123"/>
      <c r="P294" s="123"/>
      <c r="Q294" s="123"/>
      <c r="R294" s="126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36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</row>
    <row r="295" spans="1:52" ht="12.75" customHeight="1">
      <c r="A295" s="123"/>
      <c r="B295" s="123"/>
      <c r="C295" s="123"/>
      <c r="D295" s="123"/>
      <c r="E295" s="123"/>
      <c r="F295" s="123"/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6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36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</row>
    <row r="296" spans="1:52" ht="12.75" customHeight="1">
      <c r="A296" s="123"/>
      <c r="B296" s="123"/>
      <c r="C296" s="123"/>
      <c r="D296" s="123"/>
      <c r="E296" s="123"/>
      <c r="F296" s="123"/>
      <c r="G296" s="123"/>
      <c r="H296" s="123"/>
      <c r="I296" s="123"/>
      <c r="J296" s="123"/>
      <c r="K296" s="123"/>
      <c r="L296" s="123"/>
      <c r="M296" s="123"/>
      <c r="N296" s="123"/>
      <c r="O296" s="123"/>
      <c r="P296" s="123"/>
      <c r="Q296" s="123"/>
      <c r="R296" s="126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36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</row>
    <row r="297" spans="1:52" ht="12.75" customHeight="1">
      <c r="A297" s="123"/>
      <c r="B297" s="123"/>
      <c r="C297" s="123"/>
      <c r="D297" s="123"/>
      <c r="E297" s="123"/>
      <c r="F297" s="123"/>
      <c r="G297" s="123"/>
      <c r="H297" s="123"/>
      <c r="I297" s="123"/>
      <c r="J297" s="123"/>
      <c r="K297" s="123"/>
      <c r="L297" s="123"/>
      <c r="M297" s="123"/>
      <c r="N297" s="123"/>
      <c r="O297" s="123"/>
      <c r="P297" s="123"/>
      <c r="Q297" s="123"/>
      <c r="R297" s="126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36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</row>
    <row r="298" spans="1:52" ht="12.75" customHeight="1">
      <c r="A298" s="123"/>
      <c r="B298" s="123"/>
      <c r="C298" s="123"/>
      <c r="D298" s="123"/>
      <c r="E298" s="123"/>
      <c r="F298" s="123"/>
      <c r="G298" s="123"/>
      <c r="H298" s="123"/>
      <c r="I298" s="123"/>
      <c r="J298" s="123"/>
      <c r="K298" s="123"/>
      <c r="L298" s="123"/>
      <c r="M298" s="123"/>
      <c r="N298" s="123"/>
      <c r="O298" s="123"/>
      <c r="P298" s="123"/>
      <c r="Q298" s="123"/>
      <c r="R298" s="126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36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</row>
    <row r="299" spans="1:52" ht="12.75" customHeight="1">
      <c r="A299" s="123"/>
      <c r="B299" s="123"/>
      <c r="C299" s="123"/>
      <c r="D299" s="123"/>
      <c r="E299" s="123"/>
      <c r="F299" s="123"/>
      <c r="G299" s="123"/>
      <c r="H299" s="123"/>
      <c r="I299" s="123"/>
      <c r="J299" s="123"/>
      <c r="K299" s="123"/>
      <c r="L299" s="123"/>
      <c r="M299" s="123"/>
      <c r="N299" s="123"/>
      <c r="O299" s="123"/>
      <c r="P299" s="123"/>
      <c r="Q299" s="123"/>
      <c r="R299" s="126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36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</row>
    <row r="300" spans="1:52" ht="12.75" customHeight="1">
      <c r="A300" s="123"/>
      <c r="B300" s="123"/>
      <c r="C300" s="123"/>
      <c r="D300" s="123"/>
      <c r="E300" s="123"/>
      <c r="F300" s="123"/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6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36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</row>
    <row r="301" spans="1:52" ht="12.75" customHeight="1">
      <c r="A301" s="123"/>
      <c r="B301" s="123"/>
      <c r="C301" s="123"/>
      <c r="D301" s="123"/>
      <c r="E301" s="123"/>
      <c r="F301" s="123"/>
      <c r="G301" s="123"/>
      <c r="H301" s="123"/>
      <c r="I301" s="123"/>
      <c r="J301" s="123"/>
      <c r="K301" s="123"/>
      <c r="L301" s="123"/>
      <c r="M301" s="123"/>
      <c r="N301" s="123"/>
      <c r="O301" s="123"/>
      <c r="P301" s="123"/>
      <c r="Q301" s="123"/>
      <c r="R301" s="126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36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</row>
    <row r="302" spans="1:5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</row>
    <row r="303" spans="1:52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</row>
    <row r="304" spans="1:52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</row>
    <row r="305" spans="1:52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</row>
    <row r="306" spans="1:52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</row>
    <row r="307" spans="1:52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</row>
    <row r="308" spans="1:52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</row>
    <row r="309" spans="1:52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</row>
    <row r="310" spans="1:52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</row>
    <row r="311" spans="1:52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</row>
    <row r="312" spans="1:5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</row>
    <row r="313" spans="1:52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</row>
    <row r="314" spans="1:52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</row>
    <row r="315" spans="1:52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</row>
    <row r="316" spans="1:52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</row>
    <row r="317" spans="1:52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</row>
    <row r="318" spans="1:52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</row>
    <row r="319" spans="1:52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</row>
    <row r="320" spans="1:52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</row>
    <row r="321" spans="1:52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</row>
    <row r="322" spans="1:5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</row>
    <row r="323" spans="1:52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</row>
    <row r="324" spans="1:52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</row>
    <row r="325" spans="1:52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</row>
    <row r="326" spans="1:52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</row>
    <row r="327" spans="1:52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</row>
    <row r="328" spans="1:52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</row>
    <row r="329" spans="1:52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</row>
    <row r="330" spans="1:52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</row>
    <row r="331" spans="1:52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</row>
    <row r="332" spans="1:5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</row>
    <row r="333" spans="1:52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8"/>
      <c r="AC333" s="138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</row>
    <row r="334" spans="1:52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8"/>
      <c r="AC334" s="138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</row>
    <row r="335" spans="1:52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8"/>
      <c r="AC335" s="138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</row>
    <row r="336" spans="1:52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8"/>
      <c r="AC336" s="138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</row>
    <row r="337" spans="1:52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8"/>
      <c r="AC337" s="138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</row>
    <row r="338" spans="1:52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8"/>
      <c r="AC338" s="138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</row>
    <row r="339" spans="1:52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8"/>
      <c r="AC339" s="138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</row>
    <row r="340" spans="1:52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8"/>
      <c r="AC340" s="138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</row>
    <row r="341" spans="1:52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8"/>
      <c r="AC341" s="138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</row>
    <row r="342" spans="1:5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8"/>
      <c r="AC342" s="138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</row>
    <row r="343" spans="1:52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8"/>
      <c r="AC343" s="138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</row>
    <row r="344" spans="1:52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8"/>
      <c r="AC344" s="138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</row>
    <row r="345" spans="1:52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8"/>
      <c r="AC345" s="138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</row>
    <row r="346" spans="1:52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8"/>
      <c r="AC346" s="138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</row>
    <row r="347" spans="1:52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8"/>
      <c r="AC347" s="138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</row>
    <row r="348" spans="1:52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8"/>
      <c r="AC348" s="138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</row>
    <row r="349" spans="1:52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8"/>
      <c r="AC349" s="138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</row>
    <row r="350" spans="1:52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8"/>
      <c r="AC350" s="138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</row>
    <row r="351" spans="1:52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8"/>
      <c r="AC351" s="138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</row>
    <row r="352" spans="1: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8"/>
      <c r="AC352" s="138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</row>
    <row r="353" spans="1:52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8"/>
      <c r="AC353" s="138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</row>
    <row r="354" spans="1:52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8"/>
      <c r="AC354" s="138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</row>
    <row r="355" spans="1:52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8"/>
      <c r="AC355" s="138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</row>
    <row r="356" spans="1:52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8"/>
      <c r="AC356" s="138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</row>
    <row r="357" spans="1:52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8"/>
      <c r="AC357" s="138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</row>
    <row r="358" spans="1:52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8"/>
      <c r="AC358" s="138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</row>
    <row r="359" spans="1:52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8"/>
      <c r="AC359" s="138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</row>
    <row r="360" spans="1:52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8"/>
      <c r="AC360" s="138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</row>
    <row r="361" spans="1:52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8"/>
      <c r="AC361" s="138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</row>
    <row r="362" spans="1:5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8"/>
      <c r="AC362" s="138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</row>
    <row r="363" spans="1:52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8"/>
      <c r="AC363" s="138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</row>
    <row r="364" spans="1:52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8"/>
      <c r="AC364" s="138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</row>
    <row r="365" spans="1:52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8"/>
      <c r="AC365" s="138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</row>
    <row r="366" spans="1:52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8"/>
      <c r="AC366" s="138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</row>
    <row r="367" spans="1:52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8"/>
      <c r="AC367" s="138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</row>
    <row r="368" spans="1:52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8"/>
      <c r="AC368" s="138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</row>
    <row r="369" spans="1:52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8"/>
      <c r="AC369" s="138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</row>
    <row r="370" spans="1:52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8"/>
      <c r="AC370" s="138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</row>
    <row r="371" spans="1:52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8"/>
      <c r="AC371" s="138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</row>
    <row r="372" spans="1:5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8"/>
      <c r="AC372" s="138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</row>
    <row r="373" spans="1:52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8"/>
      <c r="AC373" s="138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</row>
    <row r="374" spans="1:52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8"/>
      <c r="AC374" s="138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</row>
    <row r="375" spans="1:52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8"/>
      <c r="AC375" s="138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</row>
    <row r="376" spans="1:52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8"/>
      <c r="AC376" s="138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</row>
    <row r="377" spans="1:52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8"/>
      <c r="AC377" s="138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</row>
    <row r="378" spans="1:52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8"/>
      <c r="AC378" s="138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</row>
    <row r="379" spans="1:52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8"/>
      <c r="AC379" s="138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</row>
    <row r="380" spans="1:52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8"/>
      <c r="AC380" s="138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</row>
    <row r="381" spans="1:52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8"/>
      <c r="AC381" s="138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</row>
    <row r="382" spans="1:5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8"/>
      <c r="AC382" s="138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</row>
    <row r="383" spans="1:52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8"/>
      <c r="AC383" s="138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</row>
    <row r="384" spans="1:52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8"/>
      <c r="AC384" s="138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</row>
    <row r="385" spans="1:52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8"/>
      <c r="AC385" s="138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</row>
    <row r="386" spans="1:52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8"/>
      <c r="AC386" s="138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</row>
    <row r="387" spans="1:52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8"/>
      <c r="AC387" s="138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</row>
    <row r="388" spans="1:52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8"/>
      <c r="AC388" s="138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</row>
    <row r="389" spans="1:52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8"/>
      <c r="AC389" s="138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</row>
    <row r="390" spans="1:52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8"/>
      <c r="AC390" s="138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</row>
    <row r="391" spans="1:52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8"/>
      <c r="AC391" s="138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</row>
    <row r="392" spans="1:5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8"/>
      <c r="AC392" s="138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</row>
    <row r="393" spans="1:52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8"/>
      <c r="AC393" s="138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</row>
    <row r="394" spans="1:52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8"/>
      <c r="AC394" s="138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</row>
    <row r="395" spans="1:52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8"/>
      <c r="AC395" s="138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</row>
    <row r="396" spans="1:52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8"/>
      <c r="AC396" s="138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</row>
    <row r="397" spans="1:52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8"/>
      <c r="AC397" s="138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</row>
    <row r="398" spans="1:52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8"/>
      <c r="AC398" s="138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</row>
    <row r="399" spans="1:52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8"/>
      <c r="AC399" s="138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</row>
    <row r="400" spans="1:52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8"/>
      <c r="AC400" s="138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</row>
    <row r="401" spans="1:52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8"/>
      <c r="AC401" s="138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</row>
    <row r="402" spans="1:5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8"/>
      <c r="AC402" s="138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</row>
    <row r="403" spans="1:52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8"/>
      <c r="AC403" s="138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</row>
    <row r="404" spans="1:52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8"/>
      <c r="AC404" s="138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</row>
    <row r="405" spans="1:52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8"/>
      <c r="AC405" s="138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</row>
    <row r="406" spans="1:52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8"/>
      <c r="AC406" s="138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</row>
    <row r="407" spans="1:52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8"/>
      <c r="AC407" s="138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</row>
    <row r="408" spans="1:52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8"/>
      <c r="AC408" s="138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</row>
    <row r="409" spans="1:52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8"/>
      <c r="AC409" s="138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</row>
    <row r="410" spans="1:52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8"/>
      <c r="AC410" s="138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</row>
    <row r="411" spans="1:52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8"/>
      <c r="AC411" s="138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</row>
    <row r="412" spans="1:5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8"/>
      <c r="AC412" s="138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</row>
    <row r="413" spans="1:52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8"/>
      <c r="AC413" s="138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</row>
    <row r="414" spans="1:52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8"/>
      <c r="AC414" s="138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</row>
    <row r="415" spans="1:52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8"/>
      <c r="AC415" s="138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</row>
    <row r="416" spans="1:52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8"/>
      <c r="AC416" s="138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</row>
    <row r="417" spans="1:52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8"/>
      <c r="AC417" s="138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</row>
    <row r="418" spans="1:52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8"/>
      <c r="AC418" s="138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</row>
    <row r="419" spans="1:52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8"/>
      <c r="AC419" s="138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</row>
    <row r="420" spans="1:52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8"/>
      <c r="AC420" s="138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</row>
    <row r="421" spans="1:52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8"/>
      <c r="AC421" s="138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</row>
    <row r="422" spans="1:5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8"/>
      <c r="AC422" s="138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</row>
    <row r="423" spans="1:52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8"/>
      <c r="AC423" s="138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</row>
    <row r="424" spans="1:52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8"/>
      <c r="AC424" s="138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</row>
    <row r="425" spans="1:52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8"/>
      <c r="AC425" s="138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</row>
    <row r="426" spans="1:52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8"/>
      <c r="AC426" s="138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</row>
    <row r="427" spans="1:52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8"/>
      <c r="AC427" s="138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</row>
    <row r="428" spans="1:52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8"/>
      <c r="AC428" s="138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</row>
    <row r="429" spans="1:52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8"/>
      <c r="AC429" s="138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</row>
    <row r="430" spans="1:52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8"/>
      <c r="AC430" s="138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</row>
    <row r="431" spans="1:52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8"/>
      <c r="AC431" s="138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</row>
    <row r="432" spans="1:5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8"/>
      <c r="AC432" s="138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</row>
    <row r="433" spans="1:52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8"/>
      <c r="AC433" s="138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</row>
    <row r="434" spans="1:52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8"/>
      <c r="AC434" s="138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</row>
    <row r="435" spans="1:52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8"/>
      <c r="AC435" s="138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</row>
    <row r="436" spans="1:52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8"/>
      <c r="AC436" s="138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</row>
    <row r="437" spans="1:52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8"/>
      <c r="AC437" s="138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</row>
    <row r="438" spans="1:52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8"/>
      <c r="AC438" s="138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</row>
    <row r="439" spans="1:52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8"/>
      <c r="AC439" s="138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</row>
    <row r="440" spans="1:52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8"/>
      <c r="AC440" s="138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</row>
    <row r="441" spans="1:52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8"/>
      <c r="AC441" s="138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</row>
    <row r="442" spans="1:5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8"/>
      <c r="AC442" s="138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</row>
    <row r="443" spans="1:52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8"/>
      <c r="AC443" s="138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</row>
    <row r="444" spans="1:52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8"/>
      <c r="AC444" s="138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</row>
    <row r="445" spans="1:52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8"/>
      <c r="AC445" s="138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</row>
    <row r="446" spans="1:52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8"/>
      <c r="AC446" s="138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</row>
    <row r="447" spans="1:52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8"/>
      <c r="AC447" s="138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</row>
    <row r="448" spans="1:52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8"/>
      <c r="AC448" s="138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</row>
    <row r="449" spans="1:52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8"/>
      <c r="AC449" s="138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</row>
    <row r="450" spans="1:52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8"/>
      <c r="AC450" s="138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</row>
    <row r="451" spans="1:52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8"/>
      <c r="AC451" s="138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</row>
    <row r="452" spans="1: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8"/>
      <c r="AC452" s="138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</row>
    <row r="453" spans="1:52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8"/>
      <c r="AC453" s="138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</row>
    <row r="454" spans="1:52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8"/>
      <c r="AC454" s="138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</row>
    <row r="455" spans="1:52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8"/>
      <c r="AC455" s="138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</row>
    <row r="456" spans="1:52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8"/>
      <c r="AC456" s="138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</row>
    <row r="457" spans="1:52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8"/>
      <c r="AC457" s="138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</row>
    <row r="458" spans="1:52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8"/>
      <c r="AC458" s="138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</row>
    <row r="459" spans="1:52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8"/>
      <c r="AC459" s="138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</row>
    <row r="460" spans="1:52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8"/>
      <c r="AC460" s="138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</row>
    <row r="461" spans="1:52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8"/>
      <c r="AC461" s="138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</row>
    <row r="462" spans="1:5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8"/>
      <c r="AC462" s="138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</row>
    <row r="463" spans="1:52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8"/>
      <c r="AC463" s="138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</row>
    <row r="464" spans="1:52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8"/>
      <c r="AC464" s="138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</row>
    <row r="465" spans="1:52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8"/>
      <c r="AC465" s="138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</row>
    <row r="466" spans="1:52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8"/>
      <c r="AC466" s="138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</row>
    <row r="467" spans="1:52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8"/>
      <c r="AC467" s="138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</row>
    <row r="468" spans="1:52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8"/>
      <c r="AC468" s="138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</row>
    <row r="469" spans="1:52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8"/>
      <c r="AC469" s="138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</row>
    <row r="470" spans="1:52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8"/>
      <c r="AC470" s="138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</row>
    <row r="471" spans="1:52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8"/>
      <c r="AC471" s="138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</row>
    <row r="472" spans="1:5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8"/>
      <c r="AC472" s="138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</row>
    <row r="473" spans="1:52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8"/>
      <c r="AC473" s="138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</row>
    <row r="474" spans="1:52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8"/>
      <c r="AC474" s="138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</row>
    <row r="475" spans="1:52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8"/>
      <c r="AC475" s="138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</row>
    <row r="476" spans="1:52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8"/>
      <c r="AC476" s="138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</row>
    <row r="477" spans="1:52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8"/>
      <c r="AC477" s="138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</row>
    <row r="478" spans="1:52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8"/>
      <c r="AC478" s="138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</row>
    <row r="479" spans="1:52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8"/>
      <c r="AC479" s="138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</row>
    <row r="480" spans="1:52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8"/>
      <c r="AC480" s="138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</row>
    <row r="481" spans="1:52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8"/>
      <c r="AC481" s="138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</row>
    <row r="482" spans="1:5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8"/>
      <c r="AC482" s="138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</row>
    <row r="483" spans="1:52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8"/>
      <c r="AC483" s="138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</row>
    <row r="484" spans="1:52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8"/>
      <c r="AC484" s="138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</row>
    <row r="485" spans="1:52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8"/>
      <c r="AC485" s="138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</row>
    <row r="486" spans="1:52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8"/>
      <c r="AC486" s="138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</row>
    <row r="487" spans="1:52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8"/>
      <c r="AC487" s="138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</row>
    <row r="488" spans="1:52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8"/>
      <c r="AC488" s="138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</row>
    <row r="489" spans="1:52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8"/>
      <c r="AC489" s="138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</row>
    <row r="490" spans="1:52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8"/>
      <c r="AC490" s="138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</row>
    <row r="491" spans="1:52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8"/>
      <c r="AC491" s="138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</row>
    <row r="492" spans="1:5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8"/>
      <c r="AC492" s="138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</row>
    <row r="493" spans="1:52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8"/>
      <c r="AC493" s="138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</row>
    <row r="494" spans="1:52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8"/>
      <c r="AC494" s="138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</row>
    <row r="495" spans="1:52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8"/>
      <c r="AC495" s="138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</row>
    <row r="496" spans="1:52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8"/>
      <c r="AC496" s="138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</row>
    <row r="497" spans="1:52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8"/>
      <c r="AC497" s="138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</row>
    <row r="498" spans="1:52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8"/>
      <c r="AC498" s="138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</row>
    <row r="499" spans="1:52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8"/>
      <c r="AC499" s="138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</row>
    <row r="500" spans="1:52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8"/>
      <c r="AC500" s="138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</row>
    <row r="501" spans="1:52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8"/>
      <c r="AC501" s="138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</row>
    <row r="502" spans="1:5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8"/>
      <c r="AC502" s="138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</row>
    <row r="503" spans="1:52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8"/>
      <c r="AC503" s="138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</row>
    <row r="504" spans="1:52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8"/>
      <c r="AC504" s="138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</row>
    <row r="505" spans="1:52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8"/>
      <c r="AC505" s="138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</row>
    <row r="506" spans="1:52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8"/>
      <c r="AC506" s="138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</row>
    <row r="507" spans="1:52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8"/>
      <c r="AC507" s="138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</row>
    <row r="508" spans="1:52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8"/>
      <c r="AC508" s="138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</row>
    <row r="509" spans="1:52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8"/>
      <c r="AC509" s="138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</row>
    <row r="510" spans="1:52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8"/>
      <c r="AC510" s="138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</row>
    <row r="511" spans="1:52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8"/>
      <c r="AC511" s="138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</row>
    <row r="512" spans="1:5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8"/>
      <c r="AC512" s="138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</row>
    <row r="513" spans="1:52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8"/>
      <c r="AC513" s="138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</row>
    <row r="514" spans="1:52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8"/>
      <c r="AC514" s="138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</row>
    <row r="515" spans="1:52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8"/>
      <c r="AC515" s="138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</row>
    <row r="516" spans="1:52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8"/>
      <c r="AC516" s="138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</row>
    <row r="517" spans="1:52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8"/>
      <c r="AC517" s="138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</row>
    <row r="518" spans="1:52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8"/>
      <c r="AC518" s="138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</row>
    <row r="519" spans="1:52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8"/>
      <c r="AC519" s="138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</row>
    <row r="520" spans="1:52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8"/>
      <c r="AC520" s="138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</row>
    <row r="521" spans="1:52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8"/>
      <c r="AC521" s="138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</row>
    <row r="522" spans="1:5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8"/>
      <c r="AC522" s="138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</row>
    <row r="523" spans="1:52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8"/>
      <c r="AC523" s="138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</row>
    <row r="524" spans="1:52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8"/>
      <c r="AC524" s="138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</row>
    <row r="525" spans="1:52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8"/>
      <c r="AC525" s="138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</row>
    <row r="526" spans="1:52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8"/>
      <c r="AC526" s="138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</row>
    <row r="527" spans="1:52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8"/>
      <c r="AC527" s="138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</row>
    <row r="528" spans="1:52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8"/>
      <c r="AC528" s="138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</row>
    <row r="529" spans="1:52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8"/>
      <c r="AC529" s="138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</row>
    <row r="530" spans="1:52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8"/>
      <c r="AC530" s="138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</row>
    <row r="531" spans="1:52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8"/>
      <c r="AC531" s="138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</row>
    <row r="532" spans="1:5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8"/>
      <c r="AC532" s="138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</row>
    <row r="533" spans="1:52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8"/>
      <c r="AC533" s="138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</row>
    <row r="534" spans="1:52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8"/>
      <c r="AC534" s="138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</row>
    <row r="535" spans="1:52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8"/>
      <c r="AC535" s="138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</row>
    <row r="536" spans="1:52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8"/>
      <c r="AC536" s="138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</row>
    <row r="537" spans="1:52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8"/>
      <c r="AC537" s="138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</row>
    <row r="538" spans="1:52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8"/>
      <c r="AC538" s="138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</row>
    <row r="539" spans="1:52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8"/>
      <c r="AC539" s="138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</row>
    <row r="540" spans="1:52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8"/>
      <c r="AC540" s="138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</row>
    <row r="541" spans="1:52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8"/>
      <c r="AC541" s="138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</row>
    <row r="542" spans="1:5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8"/>
      <c r="AC542" s="138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</row>
    <row r="543" spans="1:52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8"/>
      <c r="AC543" s="138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</row>
    <row r="544" spans="1:52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8"/>
      <c r="AC544" s="138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</row>
    <row r="545" spans="1:52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8"/>
      <c r="AC545" s="138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</row>
    <row r="546" spans="1:52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8"/>
      <c r="AC546" s="138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</row>
    <row r="547" spans="1:52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8"/>
      <c r="AC547" s="138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</row>
    <row r="548" spans="1:52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8"/>
      <c r="AC548" s="138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</row>
    <row r="549" spans="1:52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8"/>
      <c r="AC549" s="138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</row>
    <row r="550" spans="1:52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8"/>
      <c r="AC550" s="138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</row>
    <row r="551" spans="1:52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8"/>
      <c r="AC551" s="138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</row>
    <row r="552" spans="1: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8"/>
      <c r="AC552" s="138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</row>
    <row r="553" spans="1:52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8"/>
      <c r="AC553" s="138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</row>
    <row r="554" spans="1:52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8"/>
      <c r="AC554" s="138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</row>
    <row r="555" spans="1:52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8"/>
      <c r="AC555" s="138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</row>
    <row r="556" spans="1:52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8"/>
      <c r="AC556" s="138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</row>
    <row r="557" spans="1:52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8"/>
      <c r="AC557" s="138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</row>
    <row r="558" spans="1:52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8"/>
      <c r="AC558" s="138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</row>
    <row r="559" spans="1:52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8"/>
      <c r="AC559" s="138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</row>
    <row r="560" spans="1:52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8"/>
      <c r="AC560" s="138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</row>
    <row r="561" spans="1:52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8"/>
      <c r="AC561" s="138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</row>
    <row r="562" spans="1:5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8"/>
      <c r="AC562" s="138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</row>
    <row r="563" spans="1:52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8"/>
      <c r="AC563" s="138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</row>
    <row r="564" spans="1:52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8"/>
      <c r="AC564" s="138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</row>
    <row r="565" spans="1:52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8"/>
      <c r="AC565" s="138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</row>
    <row r="566" spans="1:52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8"/>
      <c r="AC566" s="138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</row>
    <row r="567" spans="1:52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8"/>
      <c r="AC567" s="138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</row>
    <row r="568" spans="1:52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8"/>
      <c r="AC568" s="138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</row>
    <row r="569" spans="1:52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8"/>
      <c r="AC569" s="138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</row>
    <row r="570" spans="1:52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8"/>
      <c r="AC570" s="138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</row>
    <row r="571" spans="1:52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8"/>
      <c r="AC571" s="138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</row>
    <row r="572" spans="1:5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8"/>
      <c r="AC572" s="138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</row>
    <row r="573" spans="1:52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8"/>
      <c r="AC573" s="138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</row>
    <row r="574" spans="1:52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8"/>
      <c r="AC574" s="138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</row>
    <row r="575" spans="1:52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8"/>
      <c r="AC575" s="138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</row>
    <row r="576" spans="1:52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8"/>
      <c r="AC576" s="138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</row>
    <row r="577" spans="1:52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8"/>
      <c r="AC577" s="138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</row>
    <row r="578" spans="1:52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8"/>
      <c r="AC578" s="138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</row>
    <row r="579" spans="1:52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8"/>
      <c r="AC579" s="138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</row>
    <row r="580" spans="1:52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8"/>
      <c r="AC580" s="138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</row>
    <row r="581" spans="1:52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8"/>
      <c r="AC581" s="138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</row>
    <row r="582" spans="1:5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8"/>
      <c r="AC582" s="138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</row>
    <row r="583" spans="1:52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8"/>
      <c r="AC583" s="138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</row>
    <row r="584" spans="1:52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8"/>
      <c r="AC584" s="138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</row>
    <row r="585" spans="1:52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8"/>
      <c r="AC585" s="138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</row>
    <row r="586" spans="1:52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8"/>
      <c r="AC586" s="138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</row>
    <row r="587" spans="1:52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8"/>
      <c r="AC587" s="138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</row>
    <row r="588" spans="1:52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8"/>
      <c r="AC588" s="138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</row>
    <row r="589" spans="1:52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8"/>
      <c r="AC589" s="138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</row>
    <row r="590" spans="1:52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8"/>
      <c r="AC590" s="138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</row>
    <row r="591" spans="1:52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8"/>
      <c r="AC591" s="138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</row>
    <row r="592" spans="1:5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8"/>
      <c r="AC592" s="138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</row>
    <row r="593" spans="1:52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8"/>
      <c r="AC593" s="138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</row>
    <row r="594" spans="1:52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8"/>
      <c r="AC594" s="138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</row>
    <row r="595" spans="1:52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8"/>
      <c r="AC595" s="138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</row>
    <row r="596" spans="1:52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8"/>
      <c r="AC596" s="138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</row>
    <row r="597" spans="1:52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8"/>
      <c r="AC597" s="138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</row>
    <row r="598" spans="1:52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8"/>
      <c r="AC598" s="138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</row>
    <row r="599" spans="1:52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8"/>
      <c r="AC599" s="138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</row>
    <row r="600" spans="1:52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8"/>
      <c r="AC600" s="138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</row>
    <row r="601" spans="1:52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8"/>
      <c r="AC601" s="138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</row>
    <row r="602" spans="1:5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8"/>
      <c r="AC602" s="138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</row>
    <row r="603" spans="1:52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8"/>
      <c r="AC603" s="138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</row>
    <row r="604" spans="1:52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8"/>
      <c r="AC604" s="138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</row>
    <row r="605" spans="1:52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8"/>
      <c r="AC605" s="138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</row>
    <row r="606" spans="1:52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8"/>
      <c r="AC606" s="138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0"/>
      <c r="AX606" s="10"/>
      <c r="AY606" s="10"/>
      <c r="AZ606" s="10"/>
    </row>
    <row r="607" spans="1:52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8"/>
      <c r="AC607" s="138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</row>
    <row r="608" spans="1:52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8"/>
      <c r="AC608" s="138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</row>
    <row r="609" spans="1:52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8"/>
      <c r="AC609" s="138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</row>
    <row r="610" spans="1:52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8"/>
      <c r="AC610" s="138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0"/>
      <c r="AX610" s="10"/>
      <c r="AY610" s="10"/>
      <c r="AZ610" s="10"/>
    </row>
    <row r="611" spans="1:52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8"/>
      <c r="AC611" s="138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</row>
    <row r="612" spans="1:5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8"/>
      <c r="AC612" s="138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</row>
    <row r="613" spans="1:52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8"/>
      <c r="AC613" s="138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</row>
    <row r="614" spans="1:52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8"/>
      <c r="AC614" s="138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</row>
    <row r="615" spans="1:52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8"/>
      <c r="AC615" s="138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</row>
    <row r="616" spans="1:52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8"/>
      <c r="AC616" s="138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/>
      <c r="AY616" s="10"/>
      <c r="AZ616" s="10"/>
    </row>
    <row r="617" spans="1:52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8"/>
      <c r="AC617" s="138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</row>
    <row r="618" spans="1:52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8"/>
      <c r="AC618" s="138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</row>
    <row r="619" spans="1:52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8"/>
      <c r="AC619" s="138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</row>
    <row r="620" spans="1:52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8"/>
      <c r="AC620" s="138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</row>
    <row r="621" spans="1:52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8"/>
      <c r="AC621" s="138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10"/>
      <c r="AX621" s="10"/>
      <c r="AY621" s="10"/>
      <c r="AZ621" s="10"/>
    </row>
    <row r="622" spans="1:5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8"/>
      <c r="AC622" s="138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10"/>
      <c r="AX622" s="10"/>
      <c r="AY622" s="10"/>
      <c r="AZ622" s="10"/>
    </row>
    <row r="623" spans="1:52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8"/>
      <c r="AC623" s="138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10"/>
      <c r="AX623" s="10"/>
      <c r="AY623" s="10"/>
      <c r="AZ623" s="10"/>
    </row>
    <row r="624" spans="1:52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8"/>
      <c r="AC624" s="138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10"/>
      <c r="AX624" s="10"/>
      <c r="AY624" s="10"/>
      <c r="AZ624" s="10"/>
    </row>
    <row r="625" spans="1:52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8"/>
      <c r="AC625" s="138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0"/>
      <c r="AX625" s="10"/>
      <c r="AY625" s="10"/>
      <c r="AZ625" s="10"/>
    </row>
    <row r="626" spans="1:52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8"/>
      <c r="AC626" s="138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</row>
    <row r="627" spans="1:52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8"/>
      <c r="AC627" s="138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10"/>
      <c r="AX627" s="10"/>
      <c r="AY627" s="10"/>
      <c r="AZ627" s="10"/>
    </row>
    <row r="628" spans="1:52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8"/>
      <c r="AC628" s="138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10"/>
      <c r="AX628" s="10"/>
      <c r="AY628" s="10"/>
      <c r="AZ628" s="10"/>
    </row>
    <row r="629" spans="1:52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8"/>
      <c r="AC629" s="138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</row>
    <row r="630" spans="1:52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8"/>
      <c r="AC630" s="138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0"/>
      <c r="AX630" s="10"/>
      <c r="AY630" s="10"/>
      <c r="AZ630" s="10"/>
    </row>
    <row r="631" spans="1:52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8"/>
      <c r="AC631" s="138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10"/>
      <c r="AX631" s="10"/>
      <c r="AY631" s="10"/>
      <c r="AZ631" s="10"/>
    </row>
    <row r="632" spans="1:5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8"/>
      <c r="AC632" s="138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0"/>
      <c r="AX632" s="10"/>
      <c r="AY632" s="10"/>
      <c r="AZ632" s="10"/>
    </row>
    <row r="633" spans="1:52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8"/>
      <c r="AC633" s="138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10"/>
      <c r="AX633" s="10"/>
      <c r="AY633" s="10"/>
      <c r="AZ633" s="10"/>
    </row>
    <row r="634" spans="1:52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8"/>
      <c r="AC634" s="138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10"/>
      <c r="AX634" s="10"/>
      <c r="AY634" s="10"/>
      <c r="AZ634" s="10"/>
    </row>
    <row r="635" spans="1:52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8"/>
      <c r="AC635" s="138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</row>
    <row r="636" spans="1:52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8"/>
      <c r="AC636" s="138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</row>
    <row r="637" spans="1:52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8"/>
      <c r="AC637" s="138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10"/>
      <c r="AX637" s="10"/>
      <c r="AY637" s="10"/>
      <c r="AZ637" s="10"/>
    </row>
    <row r="638" spans="1:52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8"/>
      <c r="AC638" s="138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10"/>
      <c r="AX638" s="10"/>
      <c r="AY638" s="10"/>
      <c r="AZ638" s="10"/>
    </row>
    <row r="639" spans="1:52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8"/>
      <c r="AC639" s="138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</row>
    <row r="640" spans="1:52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8"/>
      <c r="AC640" s="138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10"/>
      <c r="AX640" s="10"/>
      <c r="AY640" s="10"/>
      <c r="AZ640" s="10"/>
    </row>
    <row r="641" spans="1:52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8"/>
      <c r="AC641" s="138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10"/>
      <c r="AX641" s="10"/>
      <c r="AY641" s="10"/>
      <c r="AZ641" s="10"/>
    </row>
    <row r="642" spans="1:5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8"/>
      <c r="AC642" s="138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0"/>
      <c r="AX642" s="10"/>
      <c r="AY642" s="10"/>
      <c r="AZ642" s="10"/>
    </row>
    <row r="643" spans="1:52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8"/>
      <c r="AC643" s="138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0"/>
      <c r="AX643" s="10"/>
      <c r="AY643" s="10"/>
      <c r="AZ643" s="10"/>
    </row>
    <row r="644" spans="1:52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8"/>
      <c r="AC644" s="138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</row>
    <row r="645" spans="1:52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8"/>
      <c r="AC645" s="138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0"/>
      <c r="AX645" s="10"/>
      <c r="AY645" s="10"/>
      <c r="AZ645" s="10"/>
    </row>
    <row r="646" spans="1:52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8"/>
      <c r="AC646" s="138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10"/>
      <c r="AX646" s="10"/>
      <c r="AY646" s="10"/>
      <c r="AZ646" s="10"/>
    </row>
    <row r="647" spans="1:52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8"/>
      <c r="AC647" s="138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</row>
    <row r="648" spans="1:52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8"/>
      <c r="AC648" s="138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10"/>
      <c r="AX648" s="10"/>
      <c r="AY648" s="10"/>
      <c r="AZ648" s="10"/>
    </row>
    <row r="649" spans="1:52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8"/>
      <c r="AC649" s="138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0"/>
      <c r="AX649" s="10"/>
      <c r="AY649" s="10"/>
      <c r="AZ649" s="10"/>
    </row>
    <row r="650" spans="1:52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8"/>
      <c r="AC650" s="138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10"/>
      <c r="AX650" s="10"/>
      <c r="AY650" s="10"/>
      <c r="AZ650" s="10"/>
    </row>
    <row r="651" spans="1:52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8"/>
      <c r="AC651" s="138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</row>
    <row r="652" spans="1: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8"/>
      <c r="AC652" s="138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</row>
    <row r="653" spans="1:52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8"/>
      <c r="AC653" s="138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10"/>
      <c r="AX653" s="10"/>
      <c r="AY653" s="10"/>
      <c r="AZ653" s="10"/>
    </row>
    <row r="654" spans="1:52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8"/>
      <c r="AC654" s="138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10"/>
      <c r="AX654" s="10"/>
      <c r="AY654" s="10"/>
      <c r="AZ654" s="10"/>
    </row>
    <row r="655" spans="1:52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8"/>
      <c r="AC655" s="138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</row>
    <row r="656" spans="1:52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8"/>
      <c r="AC656" s="138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10"/>
      <c r="AX656" s="10"/>
      <c r="AY656" s="10"/>
      <c r="AZ656" s="10"/>
    </row>
    <row r="657" spans="1:52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8"/>
      <c r="AC657" s="138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10"/>
      <c r="AX657" s="10"/>
      <c r="AY657" s="10"/>
      <c r="AZ657" s="10"/>
    </row>
    <row r="658" spans="1:52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8"/>
      <c r="AC658" s="138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10"/>
      <c r="AX658" s="10"/>
      <c r="AY658" s="10"/>
      <c r="AZ658" s="10"/>
    </row>
    <row r="659" spans="1:52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8"/>
      <c r="AC659" s="138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</row>
    <row r="660" spans="1:52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8"/>
      <c r="AC660" s="138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0"/>
      <c r="AX660" s="10"/>
      <c r="AY660" s="10"/>
      <c r="AZ660" s="10"/>
    </row>
    <row r="661" spans="1:52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8"/>
      <c r="AC661" s="138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0"/>
      <c r="AX661" s="10"/>
      <c r="AY661" s="10"/>
      <c r="AZ661" s="10"/>
    </row>
    <row r="662" spans="1:5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8"/>
      <c r="AC662" s="138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0"/>
      <c r="AX662" s="10"/>
      <c r="AY662" s="10"/>
      <c r="AZ662" s="10"/>
    </row>
    <row r="663" spans="1:52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8"/>
      <c r="AC663" s="138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0"/>
      <c r="AX663" s="10"/>
      <c r="AY663" s="10"/>
      <c r="AZ663" s="10"/>
    </row>
    <row r="664" spans="1:52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8"/>
      <c r="AC664" s="138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10"/>
      <c r="AX664" s="10"/>
      <c r="AY664" s="10"/>
      <c r="AZ664" s="10"/>
    </row>
    <row r="665" spans="1:52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8"/>
      <c r="AC665" s="138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0"/>
      <c r="AX665" s="10"/>
      <c r="AY665" s="10"/>
      <c r="AZ665" s="10"/>
    </row>
    <row r="666" spans="1:52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8"/>
      <c r="AC666" s="138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0"/>
      <c r="AX666" s="10"/>
      <c r="AY666" s="10"/>
      <c r="AZ666" s="10"/>
    </row>
    <row r="667" spans="1:52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8"/>
      <c r="AC667" s="138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</row>
    <row r="668" spans="1:52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8"/>
      <c r="AC668" s="138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</row>
    <row r="669" spans="1:52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8"/>
      <c r="AC669" s="138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0"/>
      <c r="AX669" s="10"/>
      <c r="AY669" s="10"/>
      <c r="AZ669" s="10"/>
    </row>
    <row r="670" spans="1:52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8"/>
      <c r="AC670" s="138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0"/>
      <c r="AX670" s="10"/>
      <c r="AY670" s="10"/>
      <c r="AZ670" s="10"/>
    </row>
    <row r="671" spans="1:52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8"/>
      <c r="AC671" s="138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0"/>
      <c r="AX671" s="10"/>
      <c r="AY671" s="10"/>
      <c r="AZ671" s="10"/>
    </row>
    <row r="672" spans="1:5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8"/>
      <c r="AC672" s="138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</row>
    <row r="673" spans="1:52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8"/>
      <c r="AC673" s="138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10"/>
      <c r="AX673" s="10"/>
      <c r="AY673" s="10"/>
      <c r="AZ673" s="10"/>
    </row>
    <row r="674" spans="1:52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8"/>
      <c r="AC674" s="138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10"/>
      <c r="AX674" s="10"/>
      <c r="AY674" s="10"/>
      <c r="AZ674" s="10"/>
    </row>
    <row r="675" spans="1:52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8"/>
      <c r="AC675" s="138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10"/>
      <c r="AX675" s="10"/>
      <c r="AY675" s="10"/>
      <c r="AZ675" s="10"/>
    </row>
    <row r="676" spans="1:52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8"/>
      <c r="AC676" s="138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10"/>
      <c r="AX676" s="10"/>
      <c r="AY676" s="10"/>
      <c r="AZ676" s="10"/>
    </row>
    <row r="677" spans="1:52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8"/>
      <c r="AC677" s="138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10"/>
      <c r="AX677" s="10"/>
      <c r="AY677" s="10"/>
      <c r="AZ677" s="10"/>
    </row>
    <row r="678" spans="1:52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8"/>
      <c r="AC678" s="138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10"/>
      <c r="AX678" s="10"/>
      <c r="AY678" s="10"/>
      <c r="AZ678" s="10"/>
    </row>
    <row r="679" spans="1:52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8"/>
      <c r="AC679" s="138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10"/>
      <c r="AX679" s="10"/>
      <c r="AY679" s="10"/>
      <c r="AZ679" s="10"/>
    </row>
    <row r="680" spans="1:52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8"/>
      <c r="AC680" s="138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10"/>
      <c r="AX680" s="10"/>
      <c r="AY680" s="10"/>
      <c r="AZ680" s="10"/>
    </row>
    <row r="681" spans="1:52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8"/>
      <c r="AC681" s="138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10"/>
      <c r="AX681" s="10"/>
      <c r="AY681" s="10"/>
      <c r="AZ681" s="10"/>
    </row>
    <row r="682" spans="1:5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8"/>
      <c r="AC682" s="138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</row>
    <row r="683" spans="1:52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8"/>
      <c r="AC683" s="138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0"/>
      <c r="AX683" s="10"/>
      <c r="AY683" s="10"/>
      <c r="AZ683" s="10"/>
    </row>
    <row r="684" spans="1:52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8"/>
      <c r="AC684" s="138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10"/>
      <c r="AX684" s="10"/>
      <c r="AY684" s="10"/>
      <c r="AZ684" s="10"/>
    </row>
    <row r="685" spans="1:52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8"/>
      <c r="AC685" s="138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10"/>
      <c r="AX685" s="10"/>
      <c r="AY685" s="10"/>
      <c r="AZ685" s="10"/>
    </row>
    <row r="686" spans="1:52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8"/>
      <c r="AC686" s="138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10"/>
      <c r="AX686" s="10"/>
      <c r="AY686" s="10"/>
      <c r="AZ686" s="10"/>
    </row>
    <row r="687" spans="1:52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8"/>
      <c r="AC687" s="138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0"/>
      <c r="AX687" s="10"/>
      <c r="AY687" s="10"/>
      <c r="AZ687" s="10"/>
    </row>
    <row r="688" spans="1:52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8"/>
      <c r="AC688" s="138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10"/>
      <c r="AX688" s="10"/>
      <c r="AY688" s="10"/>
      <c r="AZ688" s="10"/>
    </row>
    <row r="689" spans="1:52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8"/>
      <c r="AC689" s="138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</row>
    <row r="690" spans="1:52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8"/>
      <c r="AC690" s="138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10"/>
      <c r="AX690" s="10"/>
      <c r="AY690" s="10"/>
      <c r="AZ690" s="10"/>
    </row>
    <row r="691" spans="1:52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8"/>
      <c r="AC691" s="138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10"/>
      <c r="AX691" s="10"/>
      <c r="AY691" s="10"/>
      <c r="AZ691" s="10"/>
    </row>
    <row r="692" spans="1:5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8"/>
      <c r="AC692" s="138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0"/>
      <c r="AX692" s="10"/>
      <c r="AY692" s="10"/>
      <c r="AZ692" s="10"/>
    </row>
    <row r="693" spans="1:52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8"/>
      <c r="AC693" s="138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10"/>
      <c r="AX693" s="10"/>
      <c r="AY693" s="10"/>
      <c r="AZ693" s="10"/>
    </row>
    <row r="694" spans="1:52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8"/>
      <c r="AC694" s="138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10"/>
      <c r="AX694" s="10"/>
      <c r="AY694" s="10"/>
      <c r="AZ694" s="10"/>
    </row>
    <row r="695" spans="1:52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8"/>
      <c r="AC695" s="138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10"/>
      <c r="AX695" s="10"/>
      <c r="AY695" s="10"/>
      <c r="AZ695" s="10"/>
    </row>
    <row r="696" spans="1:52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8"/>
      <c r="AC696" s="138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10"/>
      <c r="AX696" s="10"/>
      <c r="AY696" s="10"/>
      <c r="AZ696" s="10"/>
    </row>
    <row r="697" spans="1:52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8"/>
      <c r="AC697" s="138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0"/>
      <c r="AX697" s="10"/>
      <c r="AY697" s="10"/>
      <c r="AZ697" s="10"/>
    </row>
    <row r="698" spans="1:52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8"/>
      <c r="AC698" s="138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0"/>
      <c r="AX698" s="10"/>
      <c r="AY698" s="10"/>
      <c r="AZ698" s="10"/>
    </row>
    <row r="699" spans="1:52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8"/>
      <c r="AC699" s="138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10"/>
      <c r="AX699" s="10"/>
      <c r="AY699" s="10"/>
      <c r="AZ699" s="10"/>
    </row>
    <row r="700" spans="1:52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8"/>
      <c r="AC700" s="138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10"/>
      <c r="AX700" s="10"/>
      <c r="AY700" s="10"/>
      <c r="AZ700" s="10"/>
    </row>
    <row r="701" spans="1:52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8"/>
      <c r="AC701" s="138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10"/>
      <c r="AX701" s="10"/>
      <c r="AY701" s="10"/>
      <c r="AZ701" s="10"/>
    </row>
    <row r="702" spans="1:5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8"/>
      <c r="AC702" s="138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10"/>
      <c r="AX702" s="10"/>
      <c r="AY702" s="10"/>
      <c r="AZ702" s="10"/>
    </row>
    <row r="703" spans="1:52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8"/>
      <c r="AC703" s="138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10"/>
      <c r="AX703" s="10"/>
      <c r="AY703" s="10"/>
      <c r="AZ703" s="10"/>
    </row>
    <row r="704" spans="1:52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8"/>
      <c r="AC704" s="138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10"/>
      <c r="AX704" s="10"/>
      <c r="AY704" s="10"/>
      <c r="AZ704" s="10"/>
    </row>
    <row r="705" spans="1:52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8"/>
      <c r="AC705" s="138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10"/>
      <c r="AX705" s="10"/>
      <c r="AY705" s="10"/>
      <c r="AZ705" s="10"/>
    </row>
    <row r="706" spans="1:52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8"/>
      <c r="AC706" s="138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10"/>
      <c r="AX706" s="10"/>
      <c r="AY706" s="10"/>
      <c r="AZ706" s="10"/>
    </row>
    <row r="707" spans="1:52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8"/>
      <c r="AC707" s="138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10"/>
      <c r="AX707" s="10"/>
      <c r="AY707" s="10"/>
      <c r="AZ707" s="10"/>
    </row>
    <row r="708" spans="1:52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8"/>
      <c r="AC708" s="138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10"/>
      <c r="AX708" s="10"/>
      <c r="AY708" s="10"/>
      <c r="AZ708" s="10"/>
    </row>
    <row r="709" spans="1:52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8"/>
      <c r="AC709" s="138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10"/>
      <c r="AX709" s="10"/>
      <c r="AY709" s="10"/>
      <c r="AZ709" s="10"/>
    </row>
    <row r="710" spans="1:52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8"/>
      <c r="AC710" s="138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10"/>
      <c r="AX710" s="10"/>
      <c r="AY710" s="10"/>
      <c r="AZ710" s="10"/>
    </row>
    <row r="711" spans="1:52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8"/>
      <c r="AC711" s="138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10"/>
      <c r="AX711" s="10"/>
      <c r="AY711" s="10"/>
      <c r="AZ711" s="10"/>
    </row>
    <row r="712" spans="1:5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8"/>
      <c r="AC712" s="138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10"/>
      <c r="AX712" s="10"/>
      <c r="AY712" s="10"/>
      <c r="AZ712" s="10"/>
    </row>
    <row r="713" spans="1:52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8"/>
      <c r="AC713" s="138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0"/>
      <c r="AX713" s="10"/>
      <c r="AY713" s="10"/>
      <c r="AZ713" s="10"/>
    </row>
    <row r="714" spans="1:52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8"/>
      <c r="AC714" s="138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10"/>
      <c r="AX714" s="10"/>
      <c r="AY714" s="10"/>
      <c r="AZ714" s="10"/>
    </row>
    <row r="715" spans="1:52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8"/>
      <c r="AC715" s="138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10"/>
      <c r="AX715" s="10"/>
      <c r="AY715" s="10"/>
      <c r="AZ715" s="10"/>
    </row>
    <row r="716" spans="1:52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8"/>
      <c r="AC716" s="138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10"/>
      <c r="AX716" s="10"/>
      <c r="AY716" s="10"/>
      <c r="AZ716" s="10"/>
    </row>
    <row r="717" spans="1:52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8"/>
      <c r="AC717" s="138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10"/>
      <c r="AX717" s="10"/>
      <c r="AY717" s="10"/>
      <c r="AZ717" s="10"/>
    </row>
    <row r="718" spans="1:52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8"/>
      <c r="AC718" s="138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10"/>
      <c r="AX718" s="10"/>
      <c r="AY718" s="10"/>
      <c r="AZ718" s="10"/>
    </row>
    <row r="719" spans="1:52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8"/>
      <c r="AC719" s="138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10"/>
      <c r="AX719" s="10"/>
      <c r="AY719" s="10"/>
      <c r="AZ719" s="10"/>
    </row>
    <row r="720" spans="1:52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8"/>
      <c r="AC720" s="138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10"/>
      <c r="AX720" s="10"/>
      <c r="AY720" s="10"/>
      <c r="AZ720" s="10"/>
    </row>
    <row r="721" spans="1:52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8"/>
      <c r="AC721" s="138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10"/>
      <c r="AX721" s="10"/>
      <c r="AY721" s="10"/>
      <c r="AZ721" s="10"/>
    </row>
    <row r="722" spans="1:5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8"/>
      <c r="AC722" s="138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10"/>
      <c r="AX722" s="10"/>
      <c r="AY722" s="10"/>
      <c r="AZ722" s="10"/>
    </row>
    <row r="723" spans="1:52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8"/>
      <c r="AC723" s="138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10"/>
      <c r="AX723" s="10"/>
      <c r="AY723" s="10"/>
      <c r="AZ723" s="10"/>
    </row>
    <row r="724" spans="1:52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8"/>
      <c r="AC724" s="138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10"/>
      <c r="AX724" s="10"/>
      <c r="AY724" s="10"/>
      <c r="AZ724" s="10"/>
    </row>
    <row r="725" spans="1:52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8"/>
      <c r="AC725" s="138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10"/>
      <c r="AX725" s="10"/>
      <c r="AY725" s="10"/>
      <c r="AZ725" s="10"/>
    </row>
    <row r="726" spans="1:52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8"/>
      <c r="AC726" s="138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10"/>
      <c r="AX726" s="10"/>
      <c r="AY726" s="10"/>
      <c r="AZ726" s="10"/>
    </row>
    <row r="727" spans="1:52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8"/>
      <c r="AC727" s="138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0"/>
      <c r="AX727" s="10"/>
      <c r="AY727" s="10"/>
      <c r="AZ727" s="10"/>
    </row>
    <row r="728" spans="1:52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8"/>
      <c r="AC728" s="138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10"/>
      <c r="AX728" s="10"/>
      <c r="AY728" s="10"/>
      <c r="AZ728" s="10"/>
    </row>
    <row r="729" spans="1:52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8"/>
      <c r="AC729" s="138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10"/>
      <c r="AX729" s="10"/>
      <c r="AY729" s="10"/>
      <c r="AZ729" s="10"/>
    </row>
    <row r="730" spans="1:52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8"/>
      <c r="AC730" s="138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10"/>
      <c r="AX730" s="10"/>
      <c r="AY730" s="10"/>
      <c r="AZ730" s="10"/>
    </row>
    <row r="731" spans="1:52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8"/>
      <c r="AC731" s="138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10"/>
      <c r="AX731" s="10"/>
      <c r="AY731" s="10"/>
      <c r="AZ731" s="10"/>
    </row>
    <row r="732" spans="1:5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8"/>
      <c r="AC732" s="138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10"/>
      <c r="AX732" s="10"/>
      <c r="AY732" s="10"/>
      <c r="AZ732" s="10"/>
    </row>
    <row r="733" spans="1:52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8"/>
      <c r="AC733" s="138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10"/>
      <c r="AX733" s="10"/>
      <c r="AY733" s="10"/>
      <c r="AZ733" s="10"/>
    </row>
    <row r="734" spans="1:52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8"/>
      <c r="AC734" s="138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10"/>
      <c r="AX734" s="10"/>
      <c r="AY734" s="10"/>
      <c r="AZ734" s="10"/>
    </row>
    <row r="735" spans="1:52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8"/>
      <c r="AC735" s="138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10"/>
      <c r="AX735" s="10"/>
      <c r="AY735" s="10"/>
      <c r="AZ735" s="10"/>
    </row>
    <row r="736" spans="1:52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8"/>
      <c r="AC736" s="138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10"/>
      <c r="AX736" s="10"/>
      <c r="AY736" s="10"/>
      <c r="AZ736" s="10"/>
    </row>
    <row r="737" spans="1:52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8"/>
      <c r="AC737" s="138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10"/>
      <c r="AX737" s="10"/>
      <c r="AY737" s="10"/>
      <c r="AZ737" s="10"/>
    </row>
    <row r="738" spans="1:52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8"/>
      <c r="AC738" s="138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10"/>
      <c r="AX738" s="10"/>
      <c r="AY738" s="10"/>
      <c r="AZ738" s="10"/>
    </row>
    <row r="739" spans="1:52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8"/>
      <c r="AC739" s="138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10"/>
      <c r="AX739" s="10"/>
      <c r="AY739" s="10"/>
      <c r="AZ739" s="10"/>
    </row>
    <row r="740" spans="1:52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8"/>
      <c r="AC740" s="138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10"/>
      <c r="AX740" s="10"/>
      <c r="AY740" s="10"/>
      <c r="AZ740" s="10"/>
    </row>
    <row r="741" spans="1:52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8"/>
      <c r="AC741" s="138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10"/>
      <c r="AX741" s="10"/>
      <c r="AY741" s="10"/>
      <c r="AZ741" s="10"/>
    </row>
    <row r="742" spans="1:5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8"/>
      <c r="AC742" s="138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10"/>
      <c r="AX742" s="10"/>
      <c r="AY742" s="10"/>
      <c r="AZ742" s="10"/>
    </row>
    <row r="743" spans="1:52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8"/>
      <c r="AC743" s="138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10"/>
      <c r="AX743" s="10"/>
      <c r="AY743" s="10"/>
      <c r="AZ743" s="10"/>
    </row>
    <row r="744" spans="1:52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8"/>
      <c r="AC744" s="138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10"/>
      <c r="AX744" s="10"/>
      <c r="AY744" s="10"/>
      <c r="AZ744" s="10"/>
    </row>
    <row r="745" spans="1:52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8"/>
      <c r="AC745" s="138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10"/>
      <c r="AX745" s="10"/>
      <c r="AY745" s="10"/>
      <c r="AZ745" s="10"/>
    </row>
    <row r="746" spans="1:52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8"/>
      <c r="AC746" s="138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10"/>
      <c r="AX746" s="10"/>
      <c r="AY746" s="10"/>
      <c r="AZ746" s="10"/>
    </row>
    <row r="747" spans="1:52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8"/>
      <c r="AC747" s="138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10"/>
      <c r="AX747" s="10"/>
      <c r="AY747" s="10"/>
      <c r="AZ747" s="10"/>
    </row>
    <row r="748" spans="1:52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8"/>
      <c r="AC748" s="138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10"/>
      <c r="AX748" s="10"/>
      <c r="AY748" s="10"/>
      <c r="AZ748" s="10"/>
    </row>
    <row r="749" spans="1:52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8"/>
      <c r="AC749" s="138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10"/>
      <c r="AX749" s="10"/>
      <c r="AY749" s="10"/>
      <c r="AZ749" s="10"/>
    </row>
    <row r="750" spans="1:52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8"/>
      <c r="AC750" s="138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10"/>
      <c r="AX750" s="10"/>
      <c r="AY750" s="10"/>
      <c r="AZ750" s="10"/>
    </row>
    <row r="751" spans="1:52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8"/>
      <c r="AC751" s="138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10"/>
      <c r="AX751" s="10"/>
      <c r="AY751" s="10"/>
      <c r="AZ751" s="10"/>
    </row>
    <row r="752" spans="1: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8"/>
      <c r="AC752" s="138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10"/>
      <c r="AX752" s="10"/>
      <c r="AY752" s="10"/>
      <c r="AZ752" s="10"/>
    </row>
    <row r="753" spans="1:52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8"/>
      <c r="AC753" s="138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10"/>
      <c r="AX753" s="10"/>
      <c r="AY753" s="10"/>
      <c r="AZ753" s="10"/>
    </row>
    <row r="754" spans="1:52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8"/>
      <c r="AC754" s="138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10"/>
      <c r="AX754" s="10"/>
      <c r="AY754" s="10"/>
      <c r="AZ754" s="10"/>
    </row>
    <row r="755" spans="1:52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8"/>
      <c r="AC755" s="138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10"/>
      <c r="AX755" s="10"/>
      <c r="AY755" s="10"/>
      <c r="AZ755" s="10"/>
    </row>
    <row r="756" spans="1:52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8"/>
      <c r="AC756" s="138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10"/>
      <c r="AX756" s="10"/>
      <c r="AY756" s="10"/>
      <c r="AZ756" s="10"/>
    </row>
    <row r="757" spans="1:52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8"/>
      <c r="AC757" s="138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10"/>
      <c r="AX757" s="10"/>
      <c r="AY757" s="10"/>
      <c r="AZ757" s="10"/>
    </row>
    <row r="758" spans="1:52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8"/>
      <c r="AC758" s="138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10"/>
      <c r="AX758" s="10"/>
      <c r="AY758" s="10"/>
      <c r="AZ758" s="10"/>
    </row>
    <row r="759" spans="1:52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8"/>
      <c r="AC759" s="138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10"/>
      <c r="AX759" s="10"/>
      <c r="AY759" s="10"/>
      <c r="AZ759" s="10"/>
    </row>
    <row r="760" spans="1:52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8"/>
      <c r="AC760" s="138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10"/>
      <c r="AX760" s="10"/>
      <c r="AY760" s="10"/>
      <c r="AZ760" s="10"/>
    </row>
    <row r="761" spans="1:52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8"/>
      <c r="AC761" s="138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10"/>
      <c r="AX761" s="10"/>
      <c r="AY761" s="10"/>
      <c r="AZ761" s="10"/>
    </row>
    <row r="762" spans="1:5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8"/>
      <c r="AC762" s="138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10"/>
      <c r="AX762" s="10"/>
      <c r="AY762" s="10"/>
      <c r="AZ762" s="10"/>
    </row>
    <row r="763" spans="1:52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8"/>
      <c r="AC763" s="138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10"/>
      <c r="AX763" s="10"/>
      <c r="AY763" s="10"/>
      <c r="AZ763" s="10"/>
    </row>
    <row r="764" spans="1:52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8"/>
      <c r="AC764" s="138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10"/>
      <c r="AX764" s="10"/>
      <c r="AY764" s="10"/>
      <c r="AZ764" s="10"/>
    </row>
    <row r="765" spans="1:52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8"/>
      <c r="AC765" s="138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10"/>
      <c r="AX765" s="10"/>
      <c r="AY765" s="10"/>
      <c r="AZ765" s="10"/>
    </row>
    <row r="766" spans="1:52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8"/>
      <c r="AC766" s="138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10"/>
      <c r="AX766" s="10"/>
      <c r="AY766" s="10"/>
      <c r="AZ766" s="10"/>
    </row>
    <row r="767" spans="1:52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8"/>
      <c r="AC767" s="138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10"/>
      <c r="AX767" s="10"/>
      <c r="AY767" s="10"/>
      <c r="AZ767" s="10"/>
    </row>
    <row r="768" spans="1:52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8"/>
      <c r="AC768" s="138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10"/>
      <c r="AX768" s="10"/>
      <c r="AY768" s="10"/>
      <c r="AZ768" s="10"/>
    </row>
    <row r="769" spans="1:52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8"/>
      <c r="AC769" s="138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10"/>
      <c r="AX769" s="10"/>
      <c r="AY769" s="10"/>
      <c r="AZ769" s="10"/>
    </row>
    <row r="770" spans="1:52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8"/>
      <c r="AC770" s="138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10"/>
      <c r="AX770" s="10"/>
      <c r="AY770" s="10"/>
      <c r="AZ770" s="10"/>
    </row>
    <row r="771" spans="1:52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8"/>
      <c r="AC771" s="138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10"/>
      <c r="AX771" s="10"/>
      <c r="AY771" s="10"/>
      <c r="AZ771" s="10"/>
    </row>
    <row r="772" spans="1:5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8"/>
      <c r="AC772" s="138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10"/>
      <c r="AX772" s="10"/>
      <c r="AY772" s="10"/>
      <c r="AZ772" s="10"/>
    </row>
    <row r="773" spans="1:52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8"/>
      <c r="AC773" s="138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10"/>
      <c r="AX773" s="10"/>
      <c r="AY773" s="10"/>
      <c r="AZ773" s="10"/>
    </row>
    <row r="774" spans="1:52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8"/>
      <c r="AC774" s="138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10"/>
      <c r="AX774" s="10"/>
      <c r="AY774" s="10"/>
      <c r="AZ774" s="10"/>
    </row>
    <row r="775" spans="1:52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8"/>
      <c r="AC775" s="138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10"/>
      <c r="AX775" s="10"/>
      <c r="AY775" s="10"/>
      <c r="AZ775" s="10"/>
    </row>
    <row r="776" spans="1:52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8"/>
      <c r="AC776" s="138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10"/>
      <c r="AX776" s="10"/>
      <c r="AY776" s="10"/>
      <c r="AZ776" s="10"/>
    </row>
    <row r="777" spans="1:52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8"/>
      <c r="AC777" s="138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10"/>
      <c r="AX777" s="10"/>
      <c r="AY777" s="10"/>
      <c r="AZ777" s="10"/>
    </row>
    <row r="778" spans="1:52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8"/>
      <c r="AC778" s="138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10"/>
      <c r="AX778" s="10"/>
      <c r="AY778" s="10"/>
      <c r="AZ778" s="10"/>
    </row>
    <row r="779" spans="1:52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8"/>
      <c r="AC779" s="138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10"/>
      <c r="AX779" s="10"/>
      <c r="AY779" s="10"/>
      <c r="AZ779" s="10"/>
    </row>
    <row r="780" spans="1:52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8"/>
      <c r="AC780" s="138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10"/>
      <c r="AX780" s="10"/>
      <c r="AY780" s="10"/>
      <c r="AZ780" s="10"/>
    </row>
    <row r="781" spans="1:52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8"/>
      <c r="AC781" s="138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10"/>
      <c r="AX781" s="10"/>
      <c r="AY781" s="10"/>
      <c r="AZ781" s="10"/>
    </row>
    <row r="782" spans="1:5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8"/>
      <c r="AC782" s="138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10"/>
      <c r="AX782" s="10"/>
      <c r="AY782" s="10"/>
      <c r="AZ782" s="10"/>
    </row>
    <row r="783" spans="1:52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8"/>
      <c r="AC783" s="138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10"/>
      <c r="AX783" s="10"/>
      <c r="AY783" s="10"/>
      <c r="AZ783" s="10"/>
    </row>
    <row r="784" spans="1:52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8"/>
      <c r="AC784" s="138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10"/>
      <c r="AX784" s="10"/>
      <c r="AY784" s="10"/>
      <c r="AZ784" s="10"/>
    </row>
    <row r="785" spans="1:52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8"/>
      <c r="AC785" s="138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10"/>
      <c r="AX785" s="10"/>
      <c r="AY785" s="10"/>
      <c r="AZ785" s="10"/>
    </row>
    <row r="786" spans="1:52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8"/>
      <c r="AC786" s="138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10"/>
      <c r="AX786" s="10"/>
      <c r="AY786" s="10"/>
      <c r="AZ786" s="10"/>
    </row>
    <row r="787" spans="1:52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8"/>
      <c r="AC787" s="138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10"/>
      <c r="AX787" s="10"/>
      <c r="AY787" s="10"/>
      <c r="AZ787" s="10"/>
    </row>
    <row r="788" spans="1:52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8"/>
      <c r="AC788" s="138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10"/>
      <c r="AX788" s="10"/>
      <c r="AY788" s="10"/>
      <c r="AZ788" s="10"/>
    </row>
    <row r="789" spans="1:52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8"/>
      <c r="AC789" s="138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10"/>
      <c r="AX789" s="10"/>
      <c r="AY789" s="10"/>
      <c r="AZ789" s="10"/>
    </row>
    <row r="790" spans="1:52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8"/>
      <c r="AC790" s="138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10"/>
      <c r="AX790" s="10"/>
      <c r="AY790" s="10"/>
      <c r="AZ790" s="10"/>
    </row>
    <row r="791" spans="1:52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8"/>
      <c r="AC791" s="138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10"/>
      <c r="AX791" s="10"/>
      <c r="AY791" s="10"/>
      <c r="AZ791" s="10"/>
    </row>
    <row r="792" spans="1:5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8"/>
      <c r="AC792" s="138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10"/>
      <c r="AX792" s="10"/>
      <c r="AY792" s="10"/>
      <c r="AZ792" s="10"/>
    </row>
    <row r="793" spans="1:52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8"/>
      <c r="AC793" s="138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10"/>
      <c r="AX793" s="10"/>
      <c r="AY793" s="10"/>
      <c r="AZ793" s="10"/>
    </row>
    <row r="794" spans="1:52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8"/>
      <c r="AC794" s="138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10"/>
      <c r="AX794" s="10"/>
      <c r="AY794" s="10"/>
      <c r="AZ794" s="10"/>
    </row>
    <row r="795" spans="1:52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8"/>
      <c r="AC795" s="138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10"/>
      <c r="AX795" s="10"/>
      <c r="AY795" s="10"/>
      <c r="AZ795" s="10"/>
    </row>
    <row r="796" spans="1:52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8"/>
      <c r="AC796" s="138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10"/>
      <c r="AX796" s="10"/>
      <c r="AY796" s="10"/>
      <c r="AZ796" s="10"/>
    </row>
    <row r="797" spans="1:52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8"/>
      <c r="AC797" s="138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10"/>
      <c r="AX797" s="10"/>
      <c r="AY797" s="10"/>
      <c r="AZ797" s="10"/>
    </row>
    <row r="798" spans="1:52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8"/>
      <c r="AC798" s="138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10"/>
      <c r="AX798" s="10"/>
      <c r="AY798" s="10"/>
      <c r="AZ798" s="10"/>
    </row>
    <row r="799" spans="1:52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8"/>
      <c r="AC799" s="138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10"/>
      <c r="AX799" s="10"/>
      <c r="AY799" s="10"/>
      <c r="AZ799" s="10"/>
    </row>
    <row r="800" spans="1:52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8"/>
      <c r="AC800" s="138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10"/>
      <c r="AX800" s="10"/>
      <c r="AY800" s="10"/>
      <c r="AZ800" s="10"/>
    </row>
    <row r="801" spans="1:52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8"/>
      <c r="AC801" s="138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10"/>
      <c r="AX801" s="10"/>
      <c r="AY801" s="10"/>
      <c r="AZ801" s="10"/>
    </row>
    <row r="802" spans="1:5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8"/>
      <c r="AC802" s="138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10"/>
      <c r="AX802" s="10"/>
      <c r="AY802" s="10"/>
      <c r="AZ802" s="10"/>
    </row>
    <row r="803" spans="1:52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8"/>
      <c r="AC803" s="138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10"/>
      <c r="AX803" s="10"/>
      <c r="AY803" s="10"/>
      <c r="AZ803" s="10"/>
    </row>
    <row r="804" spans="1:52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8"/>
      <c r="AC804" s="138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10"/>
      <c r="AX804" s="10"/>
      <c r="AY804" s="10"/>
      <c r="AZ804" s="10"/>
    </row>
    <row r="805" spans="1:52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8"/>
      <c r="AC805" s="138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10"/>
      <c r="AX805" s="10"/>
      <c r="AY805" s="10"/>
      <c r="AZ805" s="10"/>
    </row>
    <row r="806" spans="1:52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8"/>
      <c r="AC806" s="138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10"/>
      <c r="AX806" s="10"/>
      <c r="AY806" s="10"/>
      <c r="AZ806" s="10"/>
    </row>
    <row r="807" spans="1:52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8"/>
      <c r="AC807" s="138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10"/>
      <c r="AX807" s="10"/>
      <c r="AY807" s="10"/>
      <c r="AZ807" s="10"/>
    </row>
    <row r="808" spans="1:52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8"/>
      <c r="AC808" s="138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10"/>
      <c r="AX808" s="10"/>
      <c r="AY808" s="10"/>
      <c r="AZ808" s="10"/>
    </row>
    <row r="809" spans="1:52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8"/>
      <c r="AC809" s="138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10"/>
      <c r="AX809" s="10"/>
      <c r="AY809" s="10"/>
      <c r="AZ809" s="10"/>
    </row>
    <row r="810" spans="1:52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8"/>
      <c r="AC810" s="138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10"/>
      <c r="AX810" s="10"/>
      <c r="AY810" s="10"/>
      <c r="AZ810" s="10"/>
    </row>
    <row r="811" spans="1:52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8"/>
      <c r="AC811" s="138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10"/>
      <c r="AX811" s="10"/>
      <c r="AY811" s="10"/>
      <c r="AZ811" s="10"/>
    </row>
    <row r="812" spans="1:5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8"/>
      <c r="AC812" s="138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10"/>
      <c r="AX812" s="10"/>
      <c r="AY812" s="10"/>
      <c r="AZ812" s="10"/>
    </row>
    <row r="813" spans="1:52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8"/>
      <c r="AC813" s="138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10"/>
      <c r="AX813" s="10"/>
      <c r="AY813" s="10"/>
      <c r="AZ813" s="10"/>
    </row>
    <row r="814" spans="1:52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8"/>
      <c r="AC814" s="138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10"/>
      <c r="AX814" s="10"/>
      <c r="AY814" s="10"/>
      <c r="AZ814" s="10"/>
    </row>
    <row r="815" spans="1:52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8"/>
      <c r="AC815" s="138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10"/>
      <c r="AX815" s="10"/>
      <c r="AY815" s="10"/>
      <c r="AZ815" s="10"/>
    </row>
    <row r="816" spans="1:52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8"/>
      <c r="AC816" s="138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10"/>
      <c r="AX816" s="10"/>
      <c r="AY816" s="10"/>
      <c r="AZ816" s="10"/>
    </row>
    <row r="817" spans="1:52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8"/>
      <c r="AC817" s="138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10"/>
      <c r="AX817" s="10"/>
      <c r="AY817" s="10"/>
      <c r="AZ817" s="10"/>
    </row>
    <row r="818" spans="1:52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8"/>
      <c r="AC818" s="138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10"/>
      <c r="AX818" s="10"/>
      <c r="AY818" s="10"/>
      <c r="AZ818" s="10"/>
    </row>
    <row r="819" spans="1:52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8"/>
      <c r="AC819" s="138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10"/>
      <c r="AX819" s="10"/>
      <c r="AY819" s="10"/>
      <c r="AZ819" s="10"/>
    </row>
    <row r="820" spans="1:52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8"/>
      <c r="AC820" s="138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10"/>
      <c r="AX820" s="10"/>
      <c r="AY820" s="10"/>
      <c r="AZ820" s="10"/>
    </row>
    <row r="821" spans="1:52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8"/>
      <c r="AC821" s="138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10"/>
      <c r="AX821" s="10"/>
      <c r="AY821" s="10"/>
      <c r="AZ821" s="10"/>
    </row>
    <row r="822" spans="1:5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8"/>
      <c r="AC822" s="138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10"/>
      <c r="AX822" s="10"/>
      <c r="AY822" s="10"/>
      <c r="AZ822" s="10"/>
    </row>
    <row r="823" spans="1:52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8"/>
      <c r="AC823" s="138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10"/>
      <c r="AX823" s="10"/>
      <c r="AY823" s="10"/>
      <c r="AZ823" s="10"/>
    </row>
    <row r="824" spans="1:52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8"/>
      <c r="AC824" s="138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10"/>
      <c r="AX824" s="10"/>
      <c r="AY824" s="10"/>
      <c r="AZ824" s="10"/>
    </row>
    <row r="825" spans="1:52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8"/>
      <c r="AC825" s="138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10"/>
      <c r="AX825" s="10"/>
      <c r="AY825" s="10"/>
      <c r="AZ825" s="10"/>
    </row>
    <row r="826" spans="1:52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8"/>
      <c r="AC826" s="138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10"/>
      <c r="AX826" s="10"/>
      <c r="AY826" s="10"/>
      <c r="AZ826" s="10"/>
    </row>
    <row r="827" spans="1:52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8"/>
      <c r="AC827" s="138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10"/>
      <c r="AX827" s="10"/>
      <c r="AY827" s="10"/>
      <c r="AZ827" s="10"/>
    </row>
    <row r="828" spans="1:52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8"/>
      <c r="AC828" s="138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10"/>
      <c r="AX828" s="10"/>
      <c r="AY828" s="10"/>
      <c r="AZ828" s="10"/>
    </row>
    <row r="829" spans="1:52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8"/>
      <c r="AC829" s="138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10"/>
      <c r="AX829" s="10"/>
      <c r="AY829" s="10"/>
      <c r="AZ829" s="10"/>
    </row>
    <row r="830" spans="1:52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8"/>
      <c r="AC830" s="138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10"/>
      <c r="AX830" s="10"/>
      <c r="AY830" s="10"/>
      <c r="AZ830" s="10"/>
    </row>
    <row r="831" spans="1:52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8"/>
      <c r="AC831" s="138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10"/>
      <c r="AX831" s="10"/>
      <c r="AY831" s="10"/>
      <c r="AZ831" s="10"/>
    </row>
    <row r="832" spans="1:5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8"/>
      <c r="AC832" s="138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10"/>
      <c r="AX832" s="10"/>
      <c r="AY832" s="10"/>
      <c r="AZ832" s="10"/>
    </row>
    <row r="833" spans="1:52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8"/>
      <c r="AC833" s="138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10"/>
      <c r="AX833" s="10"/>
      <c r="AY833" s="10"/>
      <c r="AZ833" s="10"/>
    </row>
    <row r="834" spans="1:52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8"/>
      <c r="AC834" s="138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10"/>
      <c r="AX834" s="10"/>
      <c r="AY834" s="10"/>
      <c r="AZ834" s="10"/>
    </row>
    <row r="835" spans="1:52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8"/>
      <c r="AC835" s="138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10"/>
      <c r="AX835" s="10"/>
      <c r="AY835" s="10"/>
      <c r="AZ835" s="10"/>
    </row>
    <row r="836" spans="1:52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8"/>
      <c r="AC836" s="138"/>
      <c r="AD836" s="10"/>
      <c r="AE836" s="10"/>
      <c r="AF836" s="10"/>
      <c r="AG836" s="10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10"/>
      <c r="AX836" s="10"/>
      <c r="AY836" s="10"/>
      <c r="AZ836" s="10"/>
    </row>
    <row r="837" spans="1:52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8"/>
      <c r="AC837" s="138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10"/>
      <c r="AX837" s="10"/>
      <c r="AY837" s="10"/>
      <c r="AZ837" s="10"/>
    </row>
    <row r="838" spans="1:52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8"/>
      <c r="AC838" s="138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10"/>
      <c r="AX838" s="10"/>
      <c r="AY838" s="10"/>
      <c r="AZ838" s="10"/>
    </row>
    <row r="839" spans="1:52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8"/>
      <c r="AC839" s="138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10"/>
      <c r="AX839" s="10"/>
      <c r="AY839" s="10"/>
      <c r="AZ839" s="10"/>
    </row>
    <row r="840" spans="1:52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8"/>
      <c r="AC840" s="138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10"/>
      <c r="AX840" s="10"/>
      <c r="AY840" s="10"/>
      <c r="AZ840" s="10"/>
    </row>
    <row r="841" spans="1:52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8"/>
      <c r="AC841" s="138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10"/>
      <c r="AX841" s="10"/>
      <c r="AY841" s="10"/>
      <c r="AZ841" s="10"/>
    </row>
    <row r="842" spans="1:5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8"/>
      <c r="AC842" s="138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10"/>
      <c r="AX842" s="10"/>
      <c r="AY842" s="10"/>
      <c r="AZ842" s="10"/>
    </row>
    <row r="843" spans="1:52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8"/>
      <c r="AC843" s="138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10"/>
      <c r="AX843" s="10"/>
      <c r="AY843" s="10"/>
      <c r="AZ843" s="10"/>
    </row>
    <row r="844" spans="1:52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8"/>
      <c r="AC844" s="138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10"/>
      <c r="AX844" s="10"/>
      <c r="AY844" s="10"/>
      <c r="AZ844" s="10"/>
    </row>
    <row r="845" spans="1:52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8"/>
      <c r="AC845" s="138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10"/>
      <c r="AX845" s="10"/>
      <c r="AY845" s="10"/>
      <c r="AZ845" s="10"/>
    </row>
    <row r="846" spans="1:52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8"/>
      <c r="AC846" s="138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10"/>
      <c r="AX846" s="10"/>
      <c r="AY846" s="10"/>
      <c r="AZ846" s="10"/>
    </row>
    <row r="847" spans="1:52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8"/>
      <c r="AC847" s="138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10"/>
      <c r="AX847" s="10"/>
      <c r="AY847" s="10"/>
      <c r="AZ847" s="10"/>
    </row>
    <row r="848" spans="1:52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8"/>
      <c r="AC848" s="138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10"/>
      <c r="AX848" s="10"/>
      <c r="AY848" s="10"/>
      <c r="AZ848" s="10"/>
    </row>
    <row r="849" spans="1:52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8"/>
      <c r="AC849" s="138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10"/>
      <c r="AX849" s="10"/>
      <c r="AY849" s="10"/>
      <c r="AZ849" s="10"/>
    </row>
    <row r="850" spans="1:52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8"/>
      <c r="AC850" s="138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10"/>
      <c r="AX850" s="10"/>
      <c r="AY850" s="10"/>
      <c r="AZ850" s="10"/>
    </row>
    <row r="851" spans="1:52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8"/>
      <c r="AC851" s="138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10"/>
      <c r="AX851" s="10"/>
      <c r="AY851" s="10"/>
      <c r="AZ851" s="10"/>
    </row>
    <row r="852" spans="1: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8"/>
      <c r="AC852" s="138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10"/>
      <c r="AX852" s="10"/>
      <c r="AY852" s="10"/>
      <c r="AZ852" s="10"/>
    </row>
    <row r="853" spans="1:52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8"/>
      <c r="AC853" s="138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10"/>
      <c r="AX853" s="10"/>
      <c r="AY853" s="10"/>
      <c r="AZ853" s="10"/>
    </row>
    <row r="854" spans="1:52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8"/>
      <c r="AC854" s="138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10"/>
      <c r="AX854" s="10"/>
      <c r="AY854" s="10"/>
      <c r="AZ854" s="10"/>
    </row>
    <row r="855" spans="1:52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8"/>
      <c r="AC855" s="138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10"/>
      <c r="AX855" s="10"/>
      <c r="AY855" s="10"/>
      <c r="AZ855" s="10"/>
    </row>
    <row r="856" spans="1:52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8"/>
      <c r="AC856" s="138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10"/>
      <c r="AX856" s="10"/>
      <c r="AY856" s="10"/>
      <c r="AZ856" s="10"/>
    </row>
    <row r="857" spans="1:52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8"/>
      <c r="AC857" s="138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10"/>
      <c r="AX857" s="10"/>
      <c r="AY857" s="10"/>
      <c r="AZ857" s="10"/>
    </row>
    <row r="858" spans="1:52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8"/>
      <c r="AC858" s="138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10"/>
      <c r="AX858" s="10"/>
      <c r="AY858" s="10"/>
      <c r="AZ858" s="10"/>
    </row>
    <row r="859" spans="1:52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8"/>
      <c r="AC859" s="138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10"/>
      <c r="AX859" s="10"/>
      <c r="AY859" s="10"/>
      <c r="AZ859" s="10"/>
    </row>
    <row r="860" spans="1:52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8"/>
      <c r="AC860" s="138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10"/>
      <c r="AX860" s="10"/>
      <c r="AY860" s="10"/>
      <c r="AZ860" s="10"/>
    </row>
    <row r="861" spans="1:52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8"/>
      <c r="AC861" s="138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10"/>
      <c r="AX861" s="10"/>
      <c r="AY861" s="10"/>
      <c r="AZ861" s="10"/>
    </row>
    <row r="862" spans="1:5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8"/>
      <c r="AC862" s="138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10"/>
      <c r="AX862" s="10"/>
      <c r="AY862" s="10"/>
      <c r="AZ862" s="10"/>
    </row>
    <row r="863" spans="1:52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8"/>
      <c r="AC863" s="138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10"/>
      <c r="AX863" s="10"/>
      <c r="AY863" s="10"/>
      <c r="AZ863" s="10"/>
    </row>
    <row r="864" spans="1:52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8"/>
      <c r="AC864" s="138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10"/>
      <c r="AX864" s="10"/>
      <c r="AY864" s="10"/>
      <c r="AZ864" s="10"/>
    </row>
    <row r="865" spans="1:52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8"/>
      <c r="AC865" s="138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10"/>
      <c r="AX865" s="10"/>
      <c r="AY865" s="10"/>
      <c r="AZ865" s="10"/>
    </row>
    <row r="866" spans="1:52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8"/>
      <c r="AC866" s="138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10"/>
      <c r="AX866" s="10"/>
      <c r="AY866" s="10"/>
      <c r="AZ866" s="10"/>
    </row>
    <row r="867" spans="1:52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8"/>
      <c r="AC867" s="138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10"/>
      <c r="AX867" s="10"/>
      <c r="AY867" s="10"/>
      <c r="AZ867" s="10"/>
    </row>
    <row r="868" spans="1:52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8"/>
      <c r="AC868" s="138"/>
      <c r="AD868" s="10"/>
      <c r="AE868" s="10"/>
      <c r="AF868" s="10"/>
      <c r="AG868" s="10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10"/>
      <c r="AX868" s="10"/>
      <c r="AY868" s="10"/>
      <c r="AZ868" s="10"/>
    </row>
    <row r="869" spans="1:52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8"/>
      <c r="AC869" s="138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10"/>
      <c r="AX869" s="10"/>
      <c r="AY869" s="10"/>
      <c r="AZ869" s="10"/>
    </row>
    <row r="870" spans="1:52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8"/>
      <c r="AC870" s="138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10"/>
      <c r="AX870" s="10"/>
      <c r="AY870" s="10"/>
      <c r="AZ870" s="10"/>
    </row>
    <row r="871" spans="1:52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8"/>
      <c r="AC871" s="138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10"/>
      <c r="AX871" s="10"/>
      <c r="AY871" s="10"/>
      <c r="AZ871" s="10"/>
    </row>
    <row r="872" spans="1:5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8"/>
      <c r="AC872" s="138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10"/>
      <c r="AX872" s="10"/>
      <c r="AY872" s="10"/>
      <c r="AZ872" s="10"/>
    </row>
    <row r="873" spans="1:52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8"/>
      <c r="AC873" s="138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10"/>
      <c r="AX873" s="10"/>
      <c r="AY873" s="10"/>
      <c r="AZ873" s="10"/>
    </row>
    <row r="874" spans="1:52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8"/>
      <c r="AC874" s="138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10"/>
      <c r="AX874" s="10"/>
      <c r="AY874" s="10"/>
      <c r="AZ874" s="10"/>
    </row>
    <row r="875" spans="1:52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8"/>
      <c r="AC875" s="138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10"/>
      <c r="AX875" s="10"/>
      <c r="AY875" s="10"/>
      <c r="AZ875" s="10"/>
    </row>
    <row r="876" spans="1:52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8"/>
      <c r="AC876" s="138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10"/>
      <c r="AX876" s="10"/>
      <c r="AY876" s="10"/>
      <c r="AZ876" s="10"/>
    </row>
    <row r="877" spans="1:52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8"/>
      <c r="AC877" s="138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10"/>
      <c r="AX877" s="10"/>
      <c r="AY877" s="10"/>
      <c r="AZ877" s="10"/>
    </row>
    <row r="878" spans="1:52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8"/>
      <c r="AC878" s="138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10"/>
      <c r="AX878" s="10"/>
      <c r="AY878" s="10"/>
      <c r="AZ878" s="10"/>
    </row>
    <row r="879" spans="1:52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8"/>
      <c r="AC879" s="138"/>
      <c r="AD879" s="10"/>
      <c r="AE879" s="10"/>
      <c r="AF879" s="10"/>
      <c r="AG879" s="10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10"/>
      <c r="AX879" s="10"/>
      <c r="AY879" s="10"/>
      <c r="AZ879" s="10"/>
    </row>
    <row r="880" spans="1:52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8"/>
      <c r="AC880" s="138"/>
      <c r="AD880" s="10"/>
      <c r="AE880" s="10"/>
      <c r="AF880" s="10"/>
      <c r="AG880" s="10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10"/>
      <c r="AX880" s="10"/>
      <c r="AY880" s="10"/>
      <c r="AZ880" s="10"/>
    </row>
    <row r="881" spans="1:52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8"/>
      <c r="AC881" s="138"/>
      <c r="AD881" s="10"/>
      <c r="AE881" s="10"/>
      <c r="AF881" s="10"/>
      <c r="AG881" s="10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10"/>
      <c r="AX881" s="10"/>
      <c r="AY881" s="10"/>
      <c r="AZ881" s="10"/>
    </row>
    <row r="882" spans="1:5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8"/>
      <c r="AC882" s="138"/>
      <c r="AD882" s="10"/>
      <c r="AE882" s="10"/>
      <c r="AF882" s="10"/>
      <c r="AG882" s="10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10"/>
      <c r="AX882" s="10"/>
      <c r="AY882" s="10"/>
      <c r="AZ882" s="10"/>
    </row>
    <row r="883" spans="1:52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8"/>
      <c r="AC883" s="138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10"/>
      <c r="AX883" s="10"/>
      <c r="AY883" s="10"/>
      <c r="AZ883" s="10"/>
    </row>
    <row r="884" spans="1:52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8"/>
      <c r="AC884" s="138"/>
      <c r="AD884" s="10"/>
      <c r="AE884" s="10"/>
      <c r="AF884" s="10"/>
      <c r="AG884" s="10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10"/>
      <c r="AX884" s="10"/>
      <c r="AY884" s="10"/>
      <c r="AZ884" s="10"/>
    </row>
    <row r="885" spans="1:52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8"/>
      <c r="AC885" s="138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10"/>
      <c r="AX885" s="10"/>
      <c r="AY885" s="10"/>
      <c r="AZ885" s="10"/>
    </row>
    <row r="886" spans="1:52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8"/>
      <c r="AC886" s="138"/>
      <c r="AD886" s="10"/>
      <c r="AE886" s="10"/>
      <c r="AF886" s="10"/>
      <c r="AG886" s="10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10"/>
      <c r="AX886" s="10"/>
      <c r="AY886" s="10"/>
      <c r="AZ886" s="10"/>
    </row>
    <row r="887" spans="1:52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8"/>
      <c r="AC887" s="138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10"/>
      <c r="AX887" s="10"/>
      <c r="AY887" s="10"/>
      <c r="AZ887" s="10"/>
    </row>
    <row r="888" spans="1:52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8"/>
      <c r="AC888" s="138"/>
      <c r="AD888" s="10"/>
      <c r="AE888" s="10"/>
      <c r="AF888" s="10"/>
      <c r="AG888" s="10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10"/>
      <c r="AX888" s="10"/>
      <c r="AY888" s="10"/>
      <c r="AZ888" s="10"/>
    </row>
    <row r="889" spans="1:52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8"/>
      <c r="AC889" s="138"/>
      <c r="AD889" s="10"/>
      <c r="AE889" s="10"/>
      <c r="AF889" s="10"/>
      <c r="AG889" s="10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10"/>
      <c r="AX889" s="10"/>
      <c r="AY889" s="10"/>
      <c r="AZ889" s="10"/>
    </row>
    <row r="890" spans="1:52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8"/>
      <c r="AC890" s="138"/>
      <c r="AD890" s="10"/>
      <c r="AE890" s="10"/>
      <c r="AF890" s="10"/>
      <c r="AG890" s="10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10"/>
      <c r="AX890" s="10"/>
      <c r="AY890" s="10"/>
      <c r="AZ890" s="10"/>
    </row>
    <row r="891" spans="1:52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8"/>
      <c r="AC891" s="138"/>
      <c r="AD891" s="10"/>
      <c r="AE891" s="10"/>
      <c r="AF891" s="10"/>
      <c r="AG891" s="10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10"/>
      <c r="AX891" s="10"/>
      <c r="AY891" s="10"/>
      <c r="AZ891" s="10"/>
    </row>
    <row r="892" spans="1:5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8"/>
      <c r="AC892" s="138"/>
      <c r="AD892" s="10"/>
      <c r="AE892" s="10"/>
      <c r="AF892" s="10"/>
      <c r="AG892" s="10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10"/>
      <c r="AX892" s="10"/>
      <c r="AY892" s="10"/>
      <c r="AZ892" s="10"/>
    </row>
    <row r="893" spans="1:52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8"/>
      <c r="AC893" s="138"/>
      <c r="AD893" s="10"/>
      <c r="AE893" s="10"/>
      <c r="AF893" s="10"/>
      <c r="AG893" s="10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10"/>
      <c r="AX893" s="10"/>
      <c r="AY893" s="10"/>
      <c r="AZ893" s="10"/>
    </row>
    <row r="894" spans="1:52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8"/>
      <c r="AC894" s="138"/>
      <c r="AD894" s="10"/>
      <c r="AE894" s="10"/>
      <c r="AF894" s="10"/>
      <c r="AG894" s="10"/>
      <c r="AH894" s="10"/>
      <c r="AI894" s="10"/>
      <c r="AJ894" s="10"/>
      <c r="AK894" s="10"/>
      <c r="AL894" s="10"/>
      <c r="AM894" s="10"/>
      <c r="AN894" s="10"/>
      <c r="AO894" s="10"/>
      <c r="AP894" s="10"/>
      <c r="AQ894" s="10"/>
      <c r="AR894" s="10"/>
      <c r="AS894" s="10"/>
      <c r="AT894" s="10"/>
      <c r="AU894" s="10"/>
      <c r="AV894" s="10"/>
      <c r="AW894" s="10"/>
      <c r="AX894" s="10"/>
      <c r="AY894" s="10"/>
      <c r="AZ894" s="10"/>
    </row>
    <row r="895" spans="1:52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8"/>
      <c r="AC895" s="138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  <c r="AN895" s="10"/>
      <c r="AO895" s="10"/>
      <c r="AP895" s="10"/>
      <c r="AQ895" s="10"/>
      <c r="AR895" s="10"/>
      <c r="AS895" s="10"/>
      <c r="AT895" s="10"/>
      <c r="AU895" s="10"/>
      <c r="AV895" s="10"/>
      <c r="AW895" s="10"/>
      <c r="AX895" s="10"/>
      <c r="AY895" s="10"/>
      <c r="AZ895" s="10"/>
    </row>
    <row r="896" spans="1:52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8"/>
      <c r="AC896" s="138"/>
      <c r="AD896" s="10"/>
      <c r="AE896" s="10"/>
      <c r="AF896" s="10"/>
      <c r="AG896" s="10"/>
      <c r="AH896" s="10"/>
      <c r="AI896" s="10"/>
      <c r="AJ896" s="10"/>
      <c r="AK896" s="10"/>
      <c r="AL896" s="10"/>
      <c r="AM896" s="10"/>
      <c r="AN896" s="10"/>
      <c r="AO896" s="10"/>
      <c r="AP896" s="10"/>
      <c r="AQ896" s="10"/>
      <c r="AR896" s="10"/>
      <c r="AS896" s="10"/>
      <c r="AT896" s="10"/>
      <c r="AU896" s="10"/>
      <c r="AV896" s="10"/>
      <c r="AW896" s="10"/>
      <c r="AX896" s="10"/>
      <c r="AY896" s="10"/>
      <c r="AZ896" s="10"/>
    </row>
    <row r="897" spans="1:52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8"/>
      <c r="AC897" s="138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  <c r="AN897" s="10"/>
      <c r="AO897" s="10"/>
      <c r="AP897" s="10"/>
      <c r="AQ897" s="10"/>
      <c r="AR897" s="10"/>
      <c r="AS897" s="10"/>
      <c r="AT897" s="10"/>
      <c r="AU897" s="10"/>
      <c r="AV897" s="10"/>
      <c r="AW897" s="10"/>
      <c r="AX897" s="10"/>
      <c r="AY897" s="10"/>
      <c r="AZ897" s="10"/>
    </row>
    <row r="898" spans="1:52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8"/>
      <c r="AC898" s="138"/>
      <c r="AD898" s="10"/>
      <c r="AE898" s="10"/>
      <c r="AF898" s="10"/>
      <c r="AG898" s="10"/>
      <c r="AH898" s="10"/>
      <c r="AI898" s="10"/>
      <c r="AJ898" s="10"/>
      <c r="AK898" s="10"/>
      <c r="AL898" s="10"/>
      <c r="AM898" s="10"/>
      <c r="AN898" s="10"/>
      <c r="AO898" s="10"/>
      <c r="AP898" s="10"/>
      <c r="AQ898" s="10"/>
      <c r="AR898" s="10"/>
      <c r="AS898" s="10"/>
      <c r="AT898" s="10"/>
      <c r="AU898" s="10"/>
      <c r="AV898" s="10"/>
      <c r="AW898" s="10"/>
      <c r="AX898" s="10"/>
      <c r="AY898" s="10"/>
      <c r="AZ898" s="10"/>
    </row>
    <row r="899" spans="1:52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8"/>
      <c r="AC899" s="138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  <c r="AN899" s="10"/>
      <c r="AO899" s="10"/>
      <c r="AP899" s="10"/>
      <c r="AQ899" s="10"/>
      <c r="AR899" s="10"/>
      <c r="AS899" s="10"/>
      <c r="AT899" s="10"/>
      <c r="AU899" s="10"/>
      <c r="AV899" s="10"/>
      <c r="AW899" s="10"/>
      <c r="AX899" s="10"/>
      <c r="AY899" s="10"/>
      <c r="AZ899" s="10"/>
    </row>
    <row r="900" spans="1:52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8"/>
      <c r="AC900" s="138"/>
      <c r="AD900" s="10"/>
      <c r="AE900" s="10"/>
      <c r="AF900" s="10"/>
      <c r="AG900" s="10"/>
      <c r="AH900" s="10"/>
      <c r="AI900" s="10"/>
      <c r="AJ900" s="10"/>
      <c r="AK900" s="10"/>
      <c r="AL900" s="10"/>
      <c r="AM900" s="10"/>
      <c r="AN900" s="10"/>
      <c r="AO900" s="10"/>
      <c r="AP900" s="10"/>
      <c r="AQ900" s="10"/>
      <c r="AR900" s="10"/>
      <c r="AS900" s="10"/>
      <c r="AT900" s="10"/>
      <c r="AU900" s="10"/>
      <c r="AV900" s="10"/>
      <c r="AW900" s="10"/>
      <c r="AX900" s="10"/>
      <c r="AY900" s="10"/>
      <c r="AZ900" s="10"/>
    </row>
    <row r="901" spans="1:52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8"/>
      <c r="AC901" s="138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  <c r="AN901" s="10"/>
      <c r="AO901" s="10"/>
      <c r="AP901" s="10"/>
      <c r="AQ901" s="10"/>
      <c r="AR901" s="10"/>
      <c r="AS901" s="10"/>
      <c r="AT901" s="10"/>
      <c r="AU901" s="10"/>
      <c r="AV901" s="10"/>
      <c r="AW901" s="10"/>
      <c r="AX901" s="10"/>
      <c r="AY901" s="10"/>
      <c r="AZ901" s="10"/>
    </row>
    <row r="902" spans="1:5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8"/>
      <c r="AC902" s="138"/>
      <c r="AD902" s="10"/>
      <c r="AE902" s="10"/>
      <c r="AF902" s="10"/>
      <c r="AG902" s="10"/>
      <c r="AH902" s="10"/>
      <c r="AI902" s="10"/>
      <c r="AJ902" s="10"/>
      <c r="AK902" s="10"/>
      <c r="AL902" s="10"/>
      <c r="AM902" s="10"/>
      <c r="AN902" s="10"/>
      <c r="AO902" s="10"/>
      <c r="AP902" s="10"/>
      <c r="AQ902" s="10"/>
      <c r="AR902" s="10"/>
      <c r="AS902" s="10"/>
      <c r="AT902" s="10"/>
      <c r="AU902" s="10"/>
      <c r="AV902" s="10"/>
      <c r="AW902" s="10"/>
      <c r="AX902" s="10"/>
      <c r="AY902" s="10"/>
      <c r="AZ902" s="10"/>
    </row>
    <row r="903" spans="1:52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8"/>
      <c r="AC903" s="138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  <c r="AN903" s="10"/>
      <c r="AO903" s="10"/>
      <c r="AP903" s="10"/>
      <c r="AQ903" s="10"/>
      <c r="AR903" s="10"/>
      <c r="AS903" s="10"/>
      <c r="AT903" s="10"/>
      <c r="AU903" s="10"/>
      <c r="AV903" s="10"/>
      <c r="AW903" s="10"/>
      <c r="AX903" s="10"/>
      <c r="AY903" s="10"/>
      <c r="AZ903" s="10"/>
    </row>
    <row r="904" spans="1:52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8"/>
      <c r="AC904" s="138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  <c r="AN904" s="10"/>
      <c r="AO904" s="10"/>
      <c r="AP904" s="10"/>
      <c r="AQ904" s="10"/>
      <c r="AR904" s="10"/>
      <c r="AS904" s="10"/>
      <c r="AT904" s="10"/>
      <c r="AU904" s="10"/>
      <c r="AV904" s="10"/>
      <c r="AW904" s="10"/>
      <c r="AX904" s="10"/>
      <c r="AY904" s="10"/>
      <c r="AZ904" s="10"/>
    </row>
    <row r="905" spans="1:52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8"/>
      <c r="AC905" s="138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  <c r="AN905" s="10"/>
      <c r="AO905" s="10"/>
      <c r="AP905" s="10"/>
      <c r="AQ905" s="10"/>
      <c r="AR905" s="10"/>
      <c r="AS905" s="10"/>
      <c r="AT905" s="10"/>
      <c r="AU905" s="10"/>
      <c r="AV905" s="10"/>
      <c r="AW905" s="10"/>
      <c r="AX905" s="10"/>
      <c r="AY905" s="10"/>
      <c r="AZ905" s="10"/>
    </row>
    <row r="906" spans="1:52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8"/>
      <c r="AC906" s="138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  <c r="AN906" s="10"/>
      <c r="AO906" s="10"/>
      <c r="AP906" s="10"/>
      <c r="AQ906" s="10"/>
      <c r="AR906" s="10"/>
      <c r="AS906" s="10"/>
      <c r="AT906" s="10"/>
      <c r="AU906" s="10"/>
      <c r="AV906" s="10"/>
      <c r="AW906" s="10"/>
      <c r="AX906" s="10"/>
      <c r="AY906" s="10"/>
      <c r="AZ906" s="10"/>
    </row>
    <row r="907" spans="1:52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8"/>
      <c r="AC907" s="138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  <c r="AN907" s="10"/>
      <c r="AO907" s="10"/>
      <c r="AP907" s="10"/>
      <c r="AQ907" s="10"/>
      <c r="AR907" s="10"/>
      <c r="AS907" s="10"/>
      <c r="AT907" s="10"/>
      <c r="AU907" s="10"/>
      <c r="AV907" s="10"/>
      <c r="AW907" s="10"/>
      <c r="AX907" s="10"/>
      <c r="AY907" s="10"/>
      <c r="AZ907" s="10"/>
    </row>
    <row r="908" spans="1:52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8"/>
      <c r="AC908" s="138"/>
      <c r="AD908" s="10"/>
      <c r="AE908" s="10"/>
      <c r="AF908" s="10"/>
      <c r="AG908" s="10"/>
      <c r="AH908" s="10"/>
      <c r="AI908" s="10"/>
      <c r="AJ908" s="10"/>
      <c r="AK908" s="10"/>
      <c r="AL908" s="10"/>
      <c r="AM908" s="10"/>
      <c r="AN908" s="10"/>
      <c r="AO908" s="10"/>
      <c r="AP908" s="10"/>
      <c r="AQ908" s="10"/>
      <c r="AR908" s="10"/>
      <c r="AS908" s="10"/>
      <c r="AT908" s="10"/>
      <c r="AU908" s="10"/>
      <c r="AV908" s="10"/>
      <c r="AW908" s="10"/>
      <c r="AX908" s="10"/>
      <c r="AY908" s="10"/>
      <c r="AZ908" s="10"/>
    </row>
    <row r="909" spans="1:52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8"/>
      <c r="AC909" s="138"/>
      <c r="AD909" s="10"/>
      <c r="AE909" s="10"/>
      <c r="AF909" s="10"/>
      <c r="AG909" s="10"/>
      <c r="AH909" s="10"/>
      <c r="AI909" s="10"/>
      <c r="AJ909" s="10"/>
      <c r="AK909" s="10"/>
      <c r="AL909" s="10"/>
      <c r="AM909" s="10"/>
      <c r="AN909" s="10"/>
      <c r="AO909" s="10"/>
      <c r="AP909" s="10"/>
      <c r="AQ909" s="10"/>
      <c r="AR909" s="10"/>
      <c r="AS909" s="10"/>
      <c r="AT909" s="10"/>
      <c r="AU909" s="10"/>
      <c r="AV909" s="10"/>
      <c r="AW909" s="10"/>
      <c r="AX909" s="10"/>
      <c r="AY909" s="10"/>
      <c r="AZ909" s="10"/>
    </row>
    <row r="910" spans="1:52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8"/>
      <c r="AC910" s="138"/>
      <c r="AD910" s="10"/>
      <c r="AE910" s="10"/>
      <c r="AF910" s="10"/>
      <c r="AG910" s="10"/>
      <c r="AH910" s="10"/>
      <c r="AI910" s="10"/>
      <c r="AJ910" s="10"/>
      <c r="AK910" s="10"/>
      <c r="AL910" s="10"/>
      <c r="AM910" s="10"/>
      <c r="AN910" s="10"/>
      <c r="AO910" s="10"/>
      <c r="AP910" s="10"/>
      <c r="AQ910" s="10"/>
      <c r="AR910" s="10"/>
      <c r="AS910" s="10"/>
      <c r="AT910" s="10"/>
      <c r="AU910" s="10"/>
      <c r="AV910" s="10"/>
      <c r="AW910" s="10"/>
      <c r="AX910" s="10"/>
      <c r="AY910" s="10"/>
      <c r="AZ910" s="10"/>
    </row>
    <row r="911" spans="1:52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8"/>
      <c r="AC911" s="138"/>
      <c r="AD911" s="10"/>
      <c r="AE911" s="10"/>
      <c r="AF911" s="10"/>
      <c r="AG911" s="10"/>
      <c r="AH911" s="10"/>
      <c r="AI911" s="10"/>
      <c r="AJ911" s="10"/>
      <c r="AK911" s="10"/>
      <c r="AL911" s="10"/>
      <c r="AM911" s="10"/>
      <c r="AN911" s="10"/>
      <c r="AO911" s="10"/>
      <c r="AP911" s="10"/>
      <c r="AQ911" s="10"/>
      <c r="AR911" s="10"/>
      <c r="AS911" s="10"/>
      <c r="AT911" s="10"/>
      <c r="AU911" s="10"/>
      <c r="AV911" s="10"/>
      <c r="AW911" s="10"/>
      <c r="AX911" s="10"/>
      <c r="AY911" s="10"/>
      <c r="AZ911" s="10"/>
    </row>
    <row r="912" spans="1:5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8"/>
      <c r="AC912" s="138"/>
      <c r="AD912" s="10"/>
      <c r="AE912" s="10"/>
      <c r="AF912" s="10"/>
      <c r="AG912" s="10"/>
      <c r="AH912" s="10"/>
      <c r="AI912" s="10"/>
      <c r="AJ912" s="10"/>
      <c r="AK912" s="10"/>
      <c r="AL912" s="10"/>
      <c r="AM912" s="10"/>
      <c r="AN912" s="10"/>
      <c r="AO912" s="10"/>
      <c r="AP912" s="10"/>
      <c r="AQ912" s="10"/>
      <c r="AR912" s="10"/>
      <c r="AS912" s="10"/>
      <c r="AT912" s="10"/>
      <c r="AU912" s="10"/>
      <c r="AV912" s="10"/>
      <c r="AW912" s="10"/>
      <c r="AX912" s="10"/>
      <c r="AY912" s="10"/>
      <c r="AZ912" s="10"/>
    </row>
    <row r="913" spans="1:52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8"/>
      <c r="AC913" s="138"/>
      <c r="AD913" s="10"/>
      <c r="AE913" s="10"/>
      <c r="AF913" s="10"/>
      <c r="AG913" s="10"/>
      <c r="AH913" s="10"/>
      <c r="AI913" s="10"/>
      <c r="AJ913" s="10"/>
      <c r="AK913" s="10"/>
      <c r="AL913" s="10"/>
      <c r="AM913" s="10"/>
      <c r="AN913" s="10"/>
      <c r="AO913" s="10"/>
      <c r="AP913" s="10"/>
      <c r="AQ913" s="10"/>
      <c r="AR913" s="10"/>
      <c r="AS913" s="10"/>
      <c r="AT913" s="10"/>
      <c r="AU913" s="10"/>
      <c r="AV913" s="10"/>
      <c r="AW913" s="10"/>
      <c r="AX913" s="10"/>
      <c r="AY913" s="10"/>
      <c r="AZ913" s="10"/>
    </row>
    <row r="914" spans="1:52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8"/>
      <c r="AC914" s="138"/>
      <c r="AD914" s="10"/>
      <c r="AE914" s="10"/>
      <c r="AF914" s="10"/>
      <c r="AG914" s="10"/>
      <c r="AH914" s="10"/>
      <c r="AI914" s="10"/>
      <c r="AJ914" s="10"/>
      <c r="AK914" s="10"/>
      <c r="AL914" s="10"/>
      <c r="AM914" s="10"/>
      <c r="AN914" s="10"/>
      <c r="AO914" s="10"/>
      <c r="AP914" s="10"/>
      <c r="AQ914" s="10"/>
      <c r="AR914" s="10"/>
      <c r="AS914" s="10"/>
      <c r="AT914" s="10"/>
      <c r="AU914" s="10"/>
      <c r="AV914" s="10"/>
      <c r="AW914" s="10"/>
      <c r="AX914" s="10"/>
      <c r="AY914" s="10"/>
      <c r="AZ914" s="10"/>
    </row>
    <row r="915" spans="1:52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8"/>
      <c r="AC915" s="138"/>
      <c r="AD915" s="10"/>
      <c r="AE915" s="10"/>
      <c r="AF915" s="10"/>
      <c r="AG915" s="10"/>
      <c r="AH915" s="10"/>
      <c r="AI915" s="10"/>
      <c r="AJ915" s="10"/>
      <c r="AK915" s="10"/>
      <c r="AL915" s="10"/>
      <c r="AM915" s="10"/>
      <c r="AN915" s="10"/>
      <c r="AO915" s="10"/>
      <c r="AP915" s="10"/>
      <c r="AQ915" s="10"/>
      <c r="AR915" s="10"/>
      <c r="AS915" s="10"/>
      <c r="AT915" s="10"/>
      <c r="AU915" s="10"/>
      <c r="AV915" s="10"/>
      <c r="AW915" s="10"/>
      <c r="AX915" s="10"/>
      <c r="AY915" s="10"/>
      <c r="AZ915" s="10"/>
    </row>
    <row r="916" spans="1:52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8"/>
      <c r="AC916" s="138"/>
      <c r="AD916" s="10"/>
      <c r="AE916" s="10"/>
      <c r="AF916" s="10"/>
      <c r="AG916" s="10"/>
      <c r="AH916" s="10"/>
      <c r="AI916" s="10"/>
      <c r="AJ916" s="10"/>
      <c r="AK916" s="10"/>
      <c r="AL916" s="10"/>
      <c r="AM916" s="10"/>
      <c r="AN916" s="10"/>
      <c r="AO916" s="10"/>
      <c r="AP916" s="10"/>
      <c r="AQ916" s="10"/>
      <c r="AR916" s="10"/>
      <c r="AS916" s="10"/>
      <c r="AT916" s="10"/>
      <c r="AU916" s="10"/>
      <c r="AV916" s="10"/>
      <c r="AW916" s="10"/>
      <c r="AX916" s="10"/>
      <c r="AY916" s="10"/>
      <c r="AZ916" s="10"/>
    </row>
    <row r="917" spans="1:52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8"/>
      <c r="AC917" s="138"/>
      <c r="AD917" s="10"/>
      <c r="AE917" s="10"/>
      <c r="AF917" s="10"/>
      <c r="AG917" s="10"/>
      <c r="AH917" s="10"/>
      <c r="AI917" s="10"/>
      <c r="AJ917" s="10"/>
      <c r="AK917" s="10"/>
      <c r="AL917" s="10"/>
      <c r="AM917" s="10"/>
      <c r="AN917" s="10"/>
      <c r="AO917" s="10"/>
      <c r="AP917" s="10"/>
      <c r="AQ917" s="10"/>
      <c r="AR917" s="10"/>
      <c r="AS917" s="10"/>
      <c r="AT917" s="10"/>
      <c r="AU917" s="10"/>
      <c r="AV917" s="10"/>
      <c r="AW917" s="10"/>
      <c r="AX917" s="10"/>
      <c r="AY917" s="10"/>
      <c r="AZ917" s="10"/>
    </row>
    <row r="918" spans="1:52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8"/>
      <c r="AC918" s="138"/>
      <c r="AD918" s="10"/>
      <c r="AE918" s="10"/>
      <c r="AF918" s="10"/>
      <c r="AG918" s="10"/>
      <c r="AH918" s="10"/>
      <c r="AI918" s="10"/>
      <c r="AJ918" s="10"/>
      <c r="AK918" s="10"/>
      <c r="AL918" s="10"/>
      <c r="AM918" s="10"/>
      <c r="AN918" s="10"/>
      <c r="AO918" s="10"/>
      <c r="AP918" s="10"/>
      <c r="AQ918" s="10"/>
      <c r="AR918" s="10"/>
      <c r="AS918" s="10"/>
      <c r="AT918" s="10"/>
      <c r="AU918" s="10"/>
      <c r="AV918" s="10"/>
      <c r="AW918" s="10"/>
      <c r="AX918" s="10"/>
      <c r="AY918" s="10"/>
      <c r="AZ918" s="10"/>
    </row>
    <row r="919" spans="1:52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8"/>
      <c r="AC919" s="138"/>
      <c r="AD919" s="10"/>
      <c r="AE919" s="10"/>
      <c r="AF919" s="10"/>
      <c r="AG919" s="10"/>
      <c r="AH919" s="10"/>
      <c r="AI919" s="10"/>
      <c r="AJ919" s="10"/>
      <c r="AK919" s="10"/>
      <c r="AL919" s="10"/>
      <c r="AM919" s="10"/>
      <c r="AN919" s="10"/>
      <c r="AO919" s="10"/>
      <c r="AP919" s="10"/>
      <c r="AQ919" s="10"/>
      <c r="AR919" s="10"/>
      <c r="AS919" s="10"/>
      <c r="AT919" s="10"/>
      <c r="AU919" s="10"/>
      <c r="AV919" s="10"/>
      <c r="AW919" s="10"/>
      <c r="AX919" s="10"/>
      <c r="AY919" s="10"/>
      <c r="AZ919" s="10"/>
    </row>
    <row r="920" spans="1:52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8"/>
      <c r="AC920" s="138"/>
      <c r="AD920" s="10"/>
      <c r="AE920" s="10"/>
      <c r="AF920" s="10"/>
      <c r="AG920" s="10"/>
      <c r="AH920" s="10"/>
      <c r="AI920" s="10"/>
      <c r="AJ920" s="10"/>
      <c r="AK920" s="10"/>
      <c r="AL920" s="10"/>
      <c r="AM920" s="10"/>
      <c r="AN920" s="10"/>
      <c r="AO920" s="10"/>
      <c r="AP920" s="10"/>
      <c r="AQ920" s="10"/>
      <c r="AR920" s="10"/>
      <c r="AS920" s="10"/>
      <c r="AT920" s="10"/>
      <c r="AU920" s="10"/>
      <c r="AV920" s="10"/>
      <c r="AW920" s="10"/>
      <c r="AX920" s="10"/>
      <c r="AY920" s="10"/>
      <c r="AZ920" s="10"/>
    </row>
    <row r="921" spans="1:52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8"/>
      <c r="AC921" s="138"/>
      <c r="AD921" s="10"/>
      <c r="AE921" s="10"/>
      <c r="AF921" s="10"/>
      <c r="AG921" s="10"/>
      <c r="AH921" s="10"/>
      <c r="AI921" s="10"/>
      <c r="AJ921" s="10"/>
      <c r="AK921" s="10"/>
      <c r="AL921" s="10"/>
      <c r="AM921" s="10"/>
      <c r="AN921" s="10"/>
      <c r="AO921" s="10"/>
      <c r="AP921" s="10"/>
      <c r="AQ921" s="10"/>
      <c r="AR921" s="10"/>
      <c r="AS921" s="10"/>
      <c r="AT921" s="10"/>
      <c r="AU921" s="10"/>
      <c r="AV921" s="10"/>
      <c r="AW921" s="10"/>
      <c r="AX921" s="10"/>
      <c r="AY921" s="10"/>
      <c r="AZ921" s="10"/>
    </row>
    <row r="922" spans="1:5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8"/>
      <c r="AC922" s="138"/>
      <c r="AD922" s="10"/>
      <c r="AE922" s="10"/>
      <c r="AF922" s="10"/>
      <c r="AG922" s="10"/>
      <c r="AH922" s="10"/>
      <c r="AI922" s="10"/>
      <c r="AJ922" s="10"/>
      <c r="AK922" s="10"/>
      <c r="AL922" s="10"/>
      <c r="AM922" s="10"/>
      <c r="AN922" s="10"/>
      <c r="AO922" s="10"/>
      <c r="AP922" s="10"/>
      <c r="AQ922" s="10"/>
      <c r="AR922" s="10"/>
      <c r="AS922" s="10"/>
      <c r="AT922" s="10"/>
      <c r="AU922" s="10"/>
      <c r="AV922" s="10"/>
      <c r="AW922" s="10"/>
      <c r="AX922" s="10"/>
      <c r="AY922" s="10"/>
      <c r="AZ922" s="10"/>
    </row>
    <row r="923" spans="1:52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8"/>
      <c r="AC923" s="138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  <c r="AN923" s="10"/>
      <c r="AO923" s="10"/>
      <c r="AP923" s="10"/>
      <c r="AQ923" s="10"/>
      <c r="AR923" s="10"/>
      <c r="AS923" s="10"/>
      <c r="AT923" s="10"/>
      <c r="AU923" s="10"/>
      <c r="AV923" s="10"/>
      <c r="AW923" s="10"/>
      <c r="AX923" s="10"/>
      <c r="AY923" s="10"/>
      <c r="AZ923" s="10"/>
    </row>
    <row r="924" spans="1:52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8"/>
      <c r="AC924" s="138"/>
      <c r="AD924" s="10"/>
      <c r="AE924" s="10"/>
      <c r="AF924" s="10"/>
      <c r="AG924" s="10"/>
      <c r="AH924" s="10"/>
      <c r="AI924" s="10"/>
      <c r="AJ924" s="10"/>
      <c r="AK924" s="10"/>
      <c r="AL924" s="10"/>
      <c r="AM924" s="10"/>
      <c r="AN924" s="10"/>
      <c r="AO924" s="10"/>
      <c r="AP924" s="10"/>
      <c r="AQ924" s="10"/>
      <c r="AR924" s="10"/>
      <c r="AS924" s="10"/>
      <c r="AT924" s="10"/>
      <c r="AU924" s="10"/>
      <c r="AV924" s="10"/>
      <c r="AW924" s="10"/>
      <c r="AX924" s="10"/>
      <c r="AY924" s="10"/>
      <c r="AZ924" s="10"/>
    </row>
    <row r="925" spans="1:52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8"/>
      <c r="AC925" s="138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  <c r="AN925" s="10"/>
      <c r="AO925" s="10"/>
      <c r="AP925" s="10"/>
      <c r="AQ925" s="10"/>
      <c r="AR925" s="10"/>
      <c r="AS925" s="10"/>
      <c r="AT925" s="10"/>
      <c r="AU925" s="10"/>
      <c r="AV925" s="10"/>
      <c r="AW925" s="10"/>
      <c r="AX925" s="10"/>
      <c r="AY925" s="10"/>
      <c r="AZ925" s="10"/>
    </row>
    <row r="926" spans="1:52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8"/>
      <c r="AC926" s="138"/>
      <c r="AD926" s="10"/>
      <c r="AE926" s="10"/>
      <c r="AF926" s="10"/>
      <c r="AG926" s="10"/>
      <c r="AH926" s="10"/>
      <c r="AI926" s="10"/>
      <c r="AJ926" s="10"/>
      <c r="AK926" s="10"/>
      <c r="AL926" s="10"/>
      <c r="AM926" s="10"/>
      <c r="AN926" s="10"/>
      <c r="AO926" s="10"/>
      <c r="AP926" s="10"/>
      <c r="AQ926" s="10"/>
      <c r="AR926" s="10"/>
      <c r="AS926" s="10"/>
      <c r="AT926" s="10"/>
      <c r="AU926" s="10"/>
      <c r="AV926" s="10"/>
      <c r="AW926" s="10"/>
      <c r="AX926" s="10"/>
      <c r="AY926" s="10"/>
      <c r="AZ926" s="10"/>
    </row>
    <row r="927" spans="1:52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8"/>
      <c r="AC927" s="138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  <c r="AN927" s="10"/>
      <c r="AO927" s="10"/>
      <c r="AP927" s="10"/>
      <c r="AQ927" s="10"/>
      <c r="AR927" s="10"/>
      <c r="AS927" s="10"/>
      <c r="AT927" s="10"/>
      <c r="AU927" s="10"/>
      <c r="AV927" s="10"/>
      <c r="AW927" s="10"/>
      <c r="AX927" s="10"/>
      <c r="AY927" s="10"/>
      <c r="AZ927" s="10"/>
    </row>
    <row r="928" spans="1:52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8"/>
      <c r="AC928" s="138"/>
      <c r="AD928" s="10"/>
      <c r="AE928" s="10"/>
      <c r="AF928" s="10"/>
      <c r="AG928" s="10"/>
      <c r="AH928" s="10"/>
      <c r="AI928" s="10"/>
      <c r="AJ928" s="10"/>
      <c r="AK928" s="10"/>
      <c r="AL928" s="10"/>
      <c r="AM928" s="10"/>
      <c r="AN928" s="10"/>
      <c r="AO928" s="10"/>
      <c r="AP928" s="10"/>
      <c r="AQ928" s="10"/>
      <c r="AR928" s="10"/>
      <c r="AS928" s="10"/>
      <c r="AT928" s="10"/>
      <c r="AU928" s="10"/>
      <c r="AV928" s="10"/>
      <c r="AW928" s="10"/>
      <c r="AX928" s="10"/>
      <c r="AY928" s="10"/>
      <c r="AZ928" s="10"/>
    </row>
    <row r="929" spans="1:52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8"/>
      <c r="AC929" s="138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  <c r="AN929" s="10"/>
      <c r="AO929" s="10"/>
      <c r="AP929" s="10"/>
      <c r="AQ929" s="10"/>
      <c r="AR929" s="10"/>
      <c r="AS929" s="10"/>
      <c r="AT929" s="10"/>
      <c r="AU929" s="10"/>
      <c r="AV929" s="10"/>
      <c r="AW929" s="10"/>
      <c r="AX929" s="10"/>
      <c r="AY929" s="10"/>
      <c r="AZ929" s="10"/>
    </row>
    <row r="930" spans="1:52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8"/>
      <c r="AC930" s="138"/>
      <c r="AD930" s="10"/>
      <c r="AE930" s="10"/>
      <c r="AF930" s="10"/>
      <c r="AG930" s="10"/>
      <c r="AH930" s="10"/>
      <c r="AI930" s="10"/>
      <c r="AJ930" s="10"/>
      <c r="AK930" s="10"/>
      <c r="AL930" s="10"/>
      <c r="AM930" s="10"/>
      <c r="AN930" s="10"/>
      <c r="AO930" s="10"/>
      <c r="AP930" s="10"/>
      <c r="AQ930" s="10"/>
      <c r="AR930" s="10"/>
      <c r="AS930" s="10"/>
      <c r="AT930" s="10"/>
      <c r="AU930" s="10"/>
      <c r="AV930" s="10"/>
      <c r="AW930" s="10"/>
      <c r="AX930" s="10"/>
      <c r="AY930" s="10"/>
      <c r="AZ930" s="10"/>
    </row>
    <row r="931" spans="1:52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8"/>
      <c r="AC931" s="138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  <c r="AN931" s="10"/>
      <c r="AO931" s="10"/>
      <c r="AP931" s="10"/>
      <c r="AQ931" s="10"/>
      <c r="AR931" s="10"/>
      <c r="AS931" s="10"/>
      <c r="AT931" s="10"/>
      <c r="AU931" s="10"/>
      <c r="AV931" s="10"/>
      <c r="AW931" s="10"/>
      <c r="AX931" s="10"/>
      <c r="AY931" s="10"/>
      <c r="AZ931" s="10"/>
    </row>
    <row r="932" spans="1:5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8"/>
      <c r="AC932" s="138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  <c r="AN932" s="10"/>
      <c r="AO932" s="10"/>
      <c r="AP932" s="10"/>
      <c r="AQ932" s="10"/>
      <c r="AR932" s="10"/>
      <c r="AS932" s="10"/>
      <c r="AT932" s="10"/>
      <c r="AU932" s="10"/>
      <c r="AV932" s="10"/>
      <c r="AW932" s="10"/>
      <c r="AX932" s="10"/>
      <c r="AY932" s="10"/>
      <c r="AZ932" s="10"/>
    </row>
    <row r="933" spans="1:52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8"/>
      <c r="AC933" s="138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  <c r="AN933" s="10"/>
      <c r="AO933" s="10"/>
      <c r="AP933" s="10"/>
      <c r="AQ933" s="10"/>
      <c r="AR933" s="10"/>
      <c r="AS933" s="10"/>
      <c r="AT933" s="10"/>
      <c r="AU933" s="10"/>
      <c r="AV933" s="10"/>
      <c r="AW933" s="10"/>
      <c r="AX933" s="10"/>
      <c r="AY933" s="10"/>
      <c r="AZ933" s="10"/>
    </row>
    <row r="934" spans="1:52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8"/>
      <c r="AC934" s="138"/>
      <c r="AD934" s="10"/>
      <c r="AE934" s="10"/>
      <c r="AF934" s="10"/>
      <c r="AG934" s="10"/>
      <c r="AH934" s="10"/>
      <c r="AI934" s="10"/>
      <c r="AJ934" s="10"/>
      <c r="AK934" s="10"/>
      <c r="AL934" s="10"/>
      <c r="AM934" s="10"/>
      <c r="AN934" s="10"/>
      <c r="AO934" s="10"/>
      <c r="AP934" s="10"/>
      <c r="AQ934" s="10"/>
      <c r="AR934" s="10"/>
      <c r="AS934" s="10"/>
      <c r="AT934" s="10"/>
      <c r="AU934" s="10"/>
      <c r="AV934" s="10"/>
      <c r="AW934" s="10"/>
      <c r="AX934" s="10"/>
      <c r="AY934" s="10"/>
      <c r="AZ934" s="10"/>
    </row>
    <row r="935" spans="1:52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8"/>
      <c r="AC935" s="138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  <c r="AN935" s="10"/>
      <c r="AO935" s="10"/>
      <c r="AP935" s="10"/>
      <c r="AQ935" s="10"/>
      <c r="AR935" s="10"/>
      <c r="AS935" s="10"/>
      <c r="AT935" s="10"/>
      <c r="AU935" s="10"/>
      <c r="AV935" s="10"/>
      <c r="AW935" s="10"/>
      <c r="AX935" s="10"/>
      <c r="AY935" s="10"/>
      <c r="AZ935" s="10"/>
    </row>
    <row r="936" spans="1:52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8"/>
      <c r="AC936" s="138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  <c r="AN936" s="10"/>
      <c r="AO936" s="10"/>
      <c r="AP936" s="10"/>
      <c r="AQ936" s="10"/>
      <c r="AR936" s="10"/>
      <c r="AS936" s="10"/>
      <c r="AT936" s="10"/>
      <c r="AU936" s="10"/>
      <c r="AV936" s="10"/>
      <c r="AW936" s="10"/>
      <c r="AX936" s="10"/>
      <c r="AY936" s="10"/>
      <c r="AZ936" s="10"/>
    </row>
    <row r="937" spans="1:52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8"/>
      <c r="AC937" s="138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  <c r="AN937" s="10"/>
      <c r="AO937" s="10"/>
      <c r="AP937" s="10"/>
      <c r="AQ937" s="10"/>
      <c r="AR937" s="10"/>
      <c r="AS937" s="10"/>
      <c r="AT937" s="10"/>
      <c r="AU937" s="10"/>
      <c r="AV937" s="10"/>
      <c r="AW937" s="10"/>
      <c r="AX937" s="10"/>
      <c r="AY937" s="10"/>
      <c r="AZ937" s="10"/>
    </row>
    <row r="938" spans="1:52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8"/>
      <c r="AC938" s="138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/>
      <c r="AN938" s="10"/>
      <c r="AO938" s="10"/>
      <c r="AP938" s="10"/>
      <c r="AQ938" s="10"/>
      <c r="AR938" s="10"/>
      <c r="AS938" s="10"/>
      <c r="AT938" s="10"/>
      <c r="AU938" s="10"/>
      <c r="AV938" s="10"/>
      <c r="AW938" s="10"/>
      <c r="AX938" s="10"/>
      <c r="AY938" s="10"/>
      <c r="AZ938" s="10"/>
    </row>
    <row r="939" spans="1:52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8"/>
      <c r="AC939" s="138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  <c r="AN939" s="10"/>
      <c r="AO939" s="10"/>
      <c r="AP939" s="10"/>
      <c r="AQ939" s="10"/>
      <c r="AR939" s="10"/>
      <c r="AS939" s="10"/>
      <c r="AT939" s="10"/>
      <c r="AU939" s="10"/>
      <c r="AV939" s="10"/>
      <c r="AW939" s="10"/>
      <c r="AX939" s="10"/>
      <c r="AY939" s="10"/>
      <c r="AZ939" s="10"/>
    </row>
    <row r="940" spans="1:52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8"/>
      <c r="AC940" s="138"/>
      <c r="AD940" s="10"/>
      <c r="AE940" s="10"/>
      <c r="AF940" s="10"/>
      <c r="AG940" s="10"/>
      <c r="AH940" s="10"/>
      <c r="AI940" s="10"/>
      <c r="AJ940" s="10"/>
      <c r="AK940" s="10"/>
      <c r="AL940" s="10"/>
      <c r="AM940" s="10"/>
      <c r="AN940" s="10"/>
      <c r="AO940" s="10"/>
      <c r="AP940" s="10"/>
      <c r="AQ940" s="10"/>
      <c r="AR940" s="10"/>
      <c r="AS940" s="10"/>
      <c r="AT940" s="10"/>
      <c r="AU940" s="10"/>
      <c r="AV940" s="10"/>
      <c r="AW940" s="10"/>
      <c r="AX940" s="10"/>
      <c r="AY940" s="10"/>
      <c r="AZ940" s="10"/>
    </row>
    <row r="941" spans="1:52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8"/>
      <c r="AC941" s="138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  <c r="AN941" s="10"/>
      <c r="AO941" s="10"/>
      <c r="AP941" s="10"/>
      <c r="AQ941" s="10"/>
      <c r="AR941" s="10"/>
      <c r="AS941" s="10"/>
      <c r="AT941" s="10"/>
      <c r="AU941" s="10"/>
      <c r="AV941" s="10"/>
      <c r="AW941" s="10"/>
      <c r="AX941" s="10"/>
      <c r="AY941" s="10"/>
      <c r="AZ941" s="10"/>
    </row>
    <row r="942" spans="1:5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8"/>
      <c r="AC942" s="138"/>
      <c r="AD942" s="10"/>
      <c r="AE942" s="10"/>
      <c r="AF942" s="10"/>
      <c r="AG942" s="10"/>
      <c r="AH942" s="10"/>
      <c r="AI942" s="10"/>
      <c r="AJ942" s="10"/>
      <c r="AK942" s="10"/>
      <c r="AL942" s="10"/>
      <c r="AM942" s="10"/>
      <c r="AN942" s="10"/>
      <c r="AO942" s="10"/>
      <c r="AP942" s="10"/>
      <c r="AQ942" s="10"/>
      <c r="AR942" s="10"/>
      <c r="AS942" s="10"/>
      <c r="AT942" s="10"/>
      <c r="AU942" s="10"/>
      <c r="AV942" s="10"/>
      <c r="AW942" s="10"/>
      <c r="AX942" s="10"/>
      <c r="AY942" s="10"/>
      <c r="AZ942" s="10"/>
    </row>
    <row r="943" spans="1:52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8"/>
      <c r="AC943" s="138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  <c r="AN943" s="10"/>
      <c r="AO943" s="10"/>
      <c r="AP943" s="10"/>
      <c r="AQ943" s="10"/>
      <c r="AR943" s="10"/>
      <c r="AS943" s="10"/>
      <c r="AT943" s="10"/>
      <c r="AU943" s="10"/>
      <c r="AV943" s="10"/>
      <c r="AW943" s="10"/>
      <c r="AX943" s="10"/>
      <c r="AY943" s="10"/>
      <c r="AZ943" s="10"/>
    </row>
    <row r="944" spans="1:52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8"/>
      <c r="AC944" s="138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  <c r="AN944" s="10"/>
      <c r="AO944" s="10"/>
      <c r="AP944" s="10"/>
      <c r="AQ944" s="10"/>
      <c r="AR944" s="10"/>
      <c r="AS944" s="10"/>
      <c r="AT944" s="10"/>
      <c r="AU944" s="10"/>
      <c r="AV944" s="10"/>
      <c r="AW944" s="10"/>
      <c r="AX944" s="10"/>
      <c r="AY944" s="10"/>
      <c r="AZ944" s="10"/>
    </row>
    <row r="945" spans="1:52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8"/>
      <c r="AC945" s="138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  <c r="AN945" s="10"/>
      <c r="AO945" s="10"/>
      <c r="AP945" s="10"/>
      <c r="AQ945" s="10"/>
      <c r="AR945" s="10"/>
      <c r="AS945" s="10"/>
      <c r="AT945" s="10"/>
      <c r="AU945" s="10"/>
      <c r="AV945" s="10"/>
      <c r="AW945" s="10"/>
      <c r="AX945" s="10"/>
      <c r="AY945" s="10"/>
      <c r="AZ945" s="10"/>
    </row>
    <row r="946" spans="1:52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8"/>
      <c r="AC946" s="138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  <c r="AN946" s="10"/>
      <c r="AO946" s="10"/>
      <c r="AP946" s="10"/>
      <c r="AQ946" s="10"/>
      <c r="AR946" s="10"/>
      <c r="AS946" s="10"/>
      <c r="AT946" s="10"/>
      <c r="AU946" s="10"/>
      <c r="AV946" s="10"/>
      <c r="AW946" s="10"/>
      <c r="AX946" s="10"/>
      <c r="AY946" s="10"/>
      <c r="AZ946" s="10"/>
    </row>
    <row r="947" spans="1:52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8"/>
      <c r="AC947" s="138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  <c r="AN947" s="10"/>
      <c r="AO947" s="10"/>
      <c r="AP947" s="10"/>
      <c r="AQ947" s="10"/>
      <c r="AR947" s="10"/>
      <c r="AS947" s="10"/>
      <c r="AT947" s="10"/>
      <c r="AU947" s="10"/>
      <c r="AV947" s="10"/>
      <c r="AW947" s="10"/>
      <c r="AX947" s="10"/>
      <c r="AY947" s="10"/>
      <c r="AZ947" s="10"/>
    </row>
    <row r="948" spans="1:52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8"/>
      <c r="AC948" s="138"/>
      <c r="AD948" s="10"/>
      <c r="AE948" s="10"/>
      <c r="AF948" s="10"/>
      <c r="AG948" s="10"/>
      <c r="AH948" s="10"/>
      <c r="AI948" s="10"/>
      <c r="AJ948" s="10"/>
      <c r="AK948" s="10"/>
      <c r="AL948" s="10"/>
      <c r="AM948" s="10"/>
      <c r="AN948" s="10"/>
      <c r="AO948" s="10"/>
      <c r="AP948" s="10"/>
      <c r="AQ948" s="10"/>
      <c r="AR948" s="10"/>
      <c r="AS948" s="10"/>
      <c r="AT948" s="10"/>
      <c r="AU948" s="10"/>
      <c r="AV948" s="10"/>
      <c r="AW948" s="10"/>
      <c r="AX948" s="10"/>
      <c r="AY948" s="10"/>
      <c r="AZ948" s="10"/>
    </row>
    <row r="949" spans="1:52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8"/>
      <c r="AC949" s="138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/>
      <c r="AN949" s="10"/>
      <c r="AO949" s="10"/>
      <c r="AP949" s="10"/>
      <c r="AQ949" s="10"/>
      <c r="AR949" s="10"/>
      <c r="AS949" s="10"/>
      <c r="AT949" s="10"/>
      <c r="AU949" s="10"/>
      <c r="AV949" s="10"/>
      <c r="AW949" s="10"/>
      <c r="AX949" s="10"/>
      <c r="AY949" s="10"/>
      <c r="AZ949" s="10"/>
    </row>
    <row r="950" spans="1:52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8"/>
      <c r="AC950" s="138"/>
      <c r="AD950" s="10"/>
      <c r="AE950" s="10"/>
      <c r="AF950" s="10"/>
      <c r="AG950" s="10"/>
      <c r="AH950" s="10"/>
      <c r="AI950" s="10"/>
      <c r="AJ950" s="10"/>
      <c r="AK950" s="10"/>
      <c r="AL950" s="10"/>
      <c r="AM950" s="10"/>
      <c r="AN950" s="10"/>
      <c r="AO950" s="10"/>
      <c r="AP950" s="10"/>
      <c r="AQ950" s="10"/>
      <c r="AR950" s="10"/>
      <c r="AS950" s="10"/>
      <c r="AT950" s="10"/>
      <c r="AU950" s="10"/>
      <c r="AV950" s="10"/>
      <c r="AW950" s="10"/>
      <c r="AX950" s="10"/>
      <c r="AY950" s="10"/>
      <c r="AZ950" s="10"/>
    </row>
    <row r="951" spans="1:52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8"/>
      <c r="AC951" s="138"/>
      <c r="AD951" s="10"/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  <c r="AO951" s="10"/>
      <c r="AP951" s="10"/>
      <c r="AQ951" s="10"/>
      <c r="AR951" s="10"/>
      <c r="AS951" s="10"/>
      <c r="AT951" s="10"/>
      <c r="AU951" s="10"/>
      <c r="AV951" s="10"/>
      <c r="AW951" s="10"/>
      <c r="AX951" s="10"/>
      <c r="AY951" s="10"/>
      <c r="AZ951" s="10"/>
    </row>
    <row r="952" spans="1: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8"/>
      <c r="AC952" s="138"/>
      <c r="AD952" s="10"/>
      <c r="AE952" s="10"/>
      <c r="AF952" s="10"/>
      <c r="AG952" s="10"/>
      <c r="AH952" s="10"/>
      <c r="AI952" s="10"/>
      <c r="AJ952" s="10"/>
      <c r="AK952" s="10"/>
      <c r="AL952" s="10"/>
      <c r="AM952" s="10"/>
      <c r="AN952" s="10"/>
      <c r="AO952" s="10"/>
      <c r="AP952" s="10"/>
      <c r="AQ952" s="10"/>
      <c r="AR952" s="10"/>
      <c r="AS952" s="10"/>
      <c r="AT952" s="10"/>
      <c r="AU952" s="10"/>
      <c r="AV952" s="10"/>
      <c r="AW952" s="10"/>
      <c r="AX952" s="10"/>
      <c r="AY952" s="10"/>
      <c r="AZ952" s="10"/>
    </row>
    <row r="953" spans="1:52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8"/>
      <c r="AC953" s="138"/>
      <c r="AD953" s="10"/>
      <c r="AE953" s="10"/>
      <c r="AF953" s="10"/>
      <c r="AG953" s="10"/>
      <c r="AH953" s="10"/>
      <c r="AI953" s="10"/>
      <c r="AJ953" s="10"/>
      <c r="AK953" s="10"/>
      <c r="AL953" s="10"/>
      <c r="AM953" s="10"/>
      <c r="AN953" s="10"/>
      <c r="AO953" s="10"/>
      <c r="AP953" s="10"/>
      <c r="AQ953" s="10"/>
      <c r="AR953" s="10"/>
      <c r="AS953" s="10"/>
      <c r="AT953" s="10"/>
      <c r="AU953" s="10"/>
      <c r="AV953" s="10"/>
      <c r="AW953" s="10"/>
      <c r="AX953" s="10"/>
      <c r="AY953" s="10"/>
      <c r="AZ953" s="10"/>
    </row>
    <row r="954" spans="1:52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8"/>
      <c r="AC954" s="138"/>
      <c r="AD954" s="10"/>
      <c r="AE954" s="10"/>
      <c r="AF954" s="10"/>
      <c r="AG954" s="10"/>
      <c r="AH954" s="10"/>
      <c r="AI954" s="10"/>
      <c r="AJ954" s="10"/>
      <c r="AK954" s="10"/>
      <c r="AL954" s="10"/>
      <c r="AM954" s="10"/>
      <c r="AN954" s="10"/>
      <c r="AO954" s="10"/>
      <c r="AP954" s="10"/>
      <c r="AQ954" s="10"/>
      <c r="AR954" s="10"/>
      <c r="AS954" s="10"/>
      <c r="AT954" s="10"/>
      <c r="AU954" s="10"/>
      <c r="AV954" s="10"/>
      <c r="AW954" s="10"/>
      <c r="AX954" s="10"/>
      <c r="AY954" s="10"/>
      <c r="AZ954" s="10"/>
    </row>
    <row r="955" spans="1:52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8"/>
      <c r="AC955" s="138"/>
      <c r="AD955" s="10"/>
      <c r="AE955" s="10"/>
      <c r="AF955" s="10"/>
      <c r="AG955" s="10"/>
      <c r="AH955" s="10"/>
      <c r="AI955" s="10"/>
      <c r="AJ955" s="10"/>
      <c r="AK955" s="10"/>
      <c r="AL955" s="10"/>
      <c r="AM955" s="10"/>
      <c r="AN955" s="10"/>
      <c r="AO955" s="10"/>
      <c r="AP955" s="10"/>
      <c r="AQ955" s="10"/>
      <c r="AR955" s="10"/>
      <c r="AS955" s="10"/>
      <c r="AT955" s="10"/>
      <c r="AU955" s="10"/>
      <c r="AV955" s="10"/>
      <c r="AW955" s="10"/>
      <c r="AX955" s="10"/>
      <c r="AY955" s="10"/>
      <c r="AZ955" s="10"/>
    </row>
    <row r="956" spans="1:52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8"/>
      <c r="AC956" s="138"/>
      <c r="AD956" s="10"/>
      <c r="AE956" s="10"/>
      <c r="AF956" s="10"/>
      <c r="AG956" s="10"/>
      <c r="AH956" s="10"/>
      <c r="AI956" s="10"/>
      <c r="AJ956" s="10"/>
      <c r="AK956" s="10"/>
      <c r="AL956" s="10"/>
      <c r="AM956" s="10"/>
      <c r="AN956" s="10"/>
      <c r="AO956" s="10"/>
      <c r="AP956" s="10"/>
      <c r="AQ956" s="10"/>
      <c r="AR956" s="10"/>
      <c r="AS956" s="10"/>
      <c r="AT956" s="10"/>
      <c r="AU956" s="10"/>
      <c r="AV956" s="10"/>
      <c r="AW956" s="10"/>
      <c r="AX956" s="10"/>
      <c r="AY956" s="10"/>
      <c r="AZ956" s="10"/>
    </row>
    <row r="957" spans="1:52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8"/>
      <c r="AC957" s="138"/>
      <c r="AD957" s="10"/>
      <c r="AE957" s="10"/>
      <c r="AF957" s="10"/>
      <c r="AG957" s="10"/>
      <c r="AH957" s="10"/>
      <c r="AI957" s="10"/>
      <c r="AJ957" s="10"/>
      <c r="AK957" s="10"/>
      <c r="AL957" s="10"/>
      <c r="AM957" s="10"/>
      <c r="AN957" s="10"/>
      <c r="AO957" s="10"/>
      <c r="AP957" s="10"/>
      <c r="AQ957" s="10"/>
      <c r="AR957" s="10"/>
      <c r="AS957" s="10"/>
      <c r="AT957" s="10"/>
      <c r="AU957" s="10"/>
      <c r="AV957" s="10"/>
      <c r="AW957" s="10"/>
      <c r="AX957" s="10"/>
      <c r="AY957" s="10"/>
      <c r="AZ957" s="10"/>
    </row>
    <row r="958" spans="1:52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8"/>
      <c r="AC958" s="138"/>
      <c r="AD958" s="10"/>
      <c r="AE958" s="10"/>
      <c r="AF958" s="10"/>
      <c r="AG958" s="10"/>
      <c r="AH958" s="10"/>
      <c r="AI958" s="10"/>
      <c r="AJ958" s="10"/>
      <c r="AK958" s="10"/>
      <c r="AL958" s="10"/>
      <c r="AM958" s="10"/>
      <c r="AN958" s="10"/>
      <c r="AO958" s="10"/>
      <c r="AP958" s="10"/>
      <c r="AQ958" s="10"/>
      <c r="AR958" s="10"/>
      <c r="AS958" s="10"/>
      <c r="AT958" s="10"/>
      <c r="AU958" s="10"/>
      <c r="AV958" s="10"/>
      <c r="AW958" s="10"/>
      <c r="AX958" s="10"/>
      <c r="AY958" s="10"/>
      <c r="AZ958" s="10"/>
    </row>
    <row r="959" spans="1:52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8"/>
      <c r="AC959" s="138"/>
      <c r="AD959" s="10"/>
      <c r="AE959" s="10"/>
      <c r="AF959" s="10"/>
      <c r="AG959" s="10"/>
      <c r="AH959" s="10"/>
      <c r="AI959" s="10"/>
      <c r="AJ959" s="10"/>
      <c r="AK959" s="10"/>
      <c r="AL959" s="10"/>
      <c r="AM959" s="10"/>
      <c r="AN959" s="10"/>
      <c r="AO959" s="10"/>
      <c r="AP959" s="10"/>
      <c r="AQ959" s="10"/>
      <c r="AR959" s="10"/>
      <c r="AS959" s="10"/>
      <c r="AT959" s="10"/>
      <c r="AU959" s="10"/>
      <c r="AV959" s="10"/>
      <c r="AW959" s="10"/>
      <c r="AX959" s="10"/>
      <c r="AY959" s="10"/>
      <c r="AZ959" s="10"/>
    </row>
    <row r="960" spans="1:52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8"/>
      <c r="AC960" s="138"/>
      <c r="AD960" s="10"/>
      <c r="AE960" s="10"/>
      <c r="AF960" s="10"/>
      <c r="AG960" s="10"/>
      <c r="AH960" s="10"/>
      <c r="AI960" s="10"/>
      <c r="AJ960" s="10"/>
      <c r="AK960" s="10"/>
      <c r="AL960" s="10"/>
      <c r="AM960" s="10"/>
      <c r="AN960" s="10"/>
      <c r="AO960" s="10"/>
      <c r="AP960" s="10"/>
      <c r="AQ960" s="10"/>
      <c r="AR960" s="10"/>
      <c r="AS960" s="10"/>
      <c r="AT960" s="10"/>
      <c r="AU960" s="10"/>
      <c r="AV960" s="10"/>
      <c r="AW960" s="10"/>
      <c r="AX960" s="10"/>
      <c r="AY960" s="10"/>
      <c r="AZ960" s="10"/>
    </row>
    <row r="961" spans="1:52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8"/>
      <c r="AC961" s="138"/>
      <c r="AD961" s="10"/>
      <c r="AE961" s="10"/>
      <c r="AF961" s="10"/>
      <c r="AG961" s="10"/>
      <c r="AH961" s="10"/>
      <c r="AI961" s="10"/>
      <c r="AJ961" s="10"/>
      <c r="AK961" s="10"/>
      <c r="AL961" s="10"/>
      <c r="AM961" s="10"/>
      <c r="AN961" s="10"/>
      <c r="AO961" s="10"/>
      <c r="AP961" s="10"/>
      <c r="AQ961" s="10"/>
      <c r="AR961" s="10"/>
      <c r="AS961" s="10"/>
      <c r="AT961" s="10"/>
      <c r="AU961" s="10"/>
      <c r="AV961" s="10"/>
      <c r="AW961" s="10"/>
      <c r="AX961" s="10"/>
      <c r="AY961" s="10"/>
      <c r="AZ961" s="10"/>
    </row>
    <row r="962" spans="1:5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8"/>
      <c r="AC962" s="138"/>
      <c r="AD962" s="10"/>
      <c r="AE962" s="10"/>
      <c r="AF962" s="10"/>
      <c r="AG962" s="10"/>
      <c r="AH962" s="10"/>
      <c r="AI962" s="10"/>
      <c r="AJ962" s="10"/>
      <c r="AK962" s="10"/>
      <c r="AL962" s="10"/>
      <c r="AM962" s="10"/>
      <c r="AN962" s="10"/>
      <c r="AO962" s="10"/>
      <c r="AP962" s="10"/>
      <c r="AQ962" s="10"/>
      <c r="AR962" s="10"/>
      <c r="AS962" s="10"/>
      <c r="AT962" s="10"/>
      <c r="AU962" s="10"/>
      <c r="AV962" s="10"/>
      <c r="AW962" s="10"/>
      <c r="AX962" s="10"/>
      <c r="AY962" s="10"/>
      <c r="AZ962" s="10"/>
    </row>
    <row r="963" spans="1:52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8"/>
      <c r="AC963" s="138"/>
      <c r="AD963" s="10"/>
      <c r="AE963" s="10"/>
      <c r="AF963" s="10"/>
      <c r="AG963" s="10"/>
      <c r="AH963" s="10"/>
      <c r="AI963" s="10"/>
      <c r="AJ963" s="10"/>
      <c r="AK963" s="10"/>
      <c r="AL963" s="10"/>
      <c r="AM963" s="10"/>
      <c r="AN963" s="10"/>
      <c r="AO963" s="10"/>
      <c r="AP963" s="10"/>
      <c r="AQ963" s="10"/>
      <c r="AR963" s="10"/>
      <c r="AS963" s="10"/>
      <c r="AT963" s="10"/>
      <c r="AU963" s="10"/>
      <c r="AV963" s="10"/>
      <c r="AW963" s="10"/>
      <c r="AX963" s="10"/>
      <c r="AY963" s="10"/>
      <c r="AZ963" s="10"/>
    </row>
    <row r="964" spans="1:52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8"/>
      <c r="AC964" s="138"/>
      <c r="AD964" s="10"/>
      <c r="AE964" s="10"/>
      <c r="AF964" s="10"/>
      <c r="AG964" s="10"/>
      <c r="AH964" s="10"/>
      <c r="AI964" s="10"/>
      <c r="AJ964" s="10"/>
      <c r="AK964" s="10"/>
      <c r="AL964" s="10"/>
      <c r="AM964" s="10"/>
      <c r="AN964" s="10"/>
      <c r="AO964" s="10"/>
      <c r="AP964" s="10"/>
      <c r="AQ964" s="10"/>
      <c r="AR964" s="10"/>
      <c r="AS964" s="10"/>
      <c r="AT964" s="10"/>
      <c r="AU964" s="10"/>
      <c r="AV964" s="10"/>
      <c r="AW964" s="10"/>
      <c r="AX964" s="10"/>
      <c r="AY964" s="10"/>
      <c r="AZ964" s="10"/>
    </row>
    <row r="965" spans="1:52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8"/>
      <c r="AC965" s="138"/>
      <c r="AD965" s="10"/>
      <c r="AE965" s="10"/>
      <c r="AF965" s="10"/>
      <c r="AG965" s="10"/>
      <c r="AH965" s="10"/>
      <c r="AI965" s="10"/>
      <c r="AJ965" s="10"/>
      <c r="AK965" s="10"/>
      <c r="AL965" s="10"/>
      <c r="AM965" s="10"/>
      <c r="AN965" s="10"/>
      <c r="AO965" s="10"/>
      <c r="AP965" s="10"/>
      <c r="AQ965" s="10"/>
      <c r="AR965" s="10"/>
      <c r="AS965" s="10"/>
      <c r="AT965" s="10"/>
      <c r="AU965" s="10"/>
      <c r="AV965" s="10"/>
      <c r="AW965" s="10"/>
      <c r="AX965" s="10"/>
      <c r="AY965" s="10"/>
      <c r="AZ965" s="10"/>
    </row>
    <row r="966" spans="1:52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8"/>
      <c r="AC966" s="138"/>
      <c r="AD966" s="10"/>
      <c r="AE966" s="10"/>
      <c r="AF966" s="10"/>
      <c r="AG966" s="10"/>
      <c r="AH966" s="10"/>
      <c r="AI966" s="10"/>
      <c r="AJ966" s="10"/>
      <c r="AK966" s="10"/>
      <c r="AL966" s="10"/>
      <c r="AM966" s="10"/>
      <c r="AN966" s="10"/>
      <c r="AO966" s="10"/>
      <c r="AP966" s="10"/>
      <c r="AQ966" s="10"/>
      <c r="AR966" s="10"/>
      <c r="AS966" s="10"/>
      <c r="AT966" s="10"/>
      <c r="AU966" s="10"/>
      <c r="AV966" s="10"/>
      <c r="AW966" s="10"/>
      <c r="AX966" s="10"/>
      <c r="AY966" s="10"/>
      <c r="AZ966" s="10"/>
    </row>
    <row r="967" spans="1:52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8"/>
      <c r="AC967" s="138"/>
      <c r="AD967" s="10"/>
      <c r="AE967" s="10"/>
      <c r="AF967" s="10"/>
      <c r="AG967" s="10"/>
      <c r="AH967" s="10"/>
      <c r="AI967" s="10"/>
      <c r="AJ967" s="10"/>
      <c r="AK967" s="10"/>
      <c r="AL967" s="10"/>
      <c r="AM967" s="10"/>
      <c r="AN967" s="10"/>
      <c r="AO967" s="10"/>
      <c r="AP967" s="10"/>
      <c r="AQ967" s="10"/>
      <c r="AR967" s="10"/>
      <c r="AS967" s="10"/>
      <c r="AT967" s="10"/>
      <c r="AU967" s="10"/>
      <c r="AV967" s="10"/>
      <c r="AW967" s="10"/>
      <c r="AX967" s="10"/>
      <c r="AY967" s="10"/>
      <c r="AZ967" s="10"/>
    </row>
    <row r="968" spans="1:52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8"/>
      <c r="AC968" s="138"/>
      <c r="AD968" s="10"/>
      <c r="AE968" s="10"/>
      <c r="AF968" s="10"/>
      <c r="AG968" s="10"/>
      <c r="AH968" s="10"/>
      <c r="AI968" s="10"/>
      <c r="AJ968" s="10"/>
      <c r="AK968" s="10"/>
      <c r="AL968" s="10"/>
      <c r="AM968" s="10"/>
      <c r="AN968" s="10"/>
      <c r="AO968" s="10"/>
      <c r="AP968" s="10"/>
      <c r="AQ968" s="10"/>
      <c r="AR968" s="10"/>
      <c r="AS968" s="10"/>
      <c r="AT968" s="10"/>
      <c r="AU968" s="10"/>
      <c r="AV968" s="10"/>
      <c r="AW968" s="10"/>
      <c r="AX968" s="10"/>
      <c r="AY968" s="10"/>
      <c r="AZ968" s="10"/>
    </row>
    <row r="969" spans="1:52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8"/>
      <c r="AC969" s="138"/>
      <c r="AD969" s="10"/>
      <c r="AE969" s="10"/>
      <c r="AF969" s="10"/>
      <c r="AG969" s="10"/>
      <c r="AH969" s="10"/>
      <c r="AI969" s="10"/>
      <c r="AJ969" s="10"/>
      <c r="AK969" s="10"/>
      <c r="AL969" s="10"/>
      <c r="AM969" s="10"/>
      <c r="AN969" s="10"/>
      <c r="AO969" s="10"/>
      <c r="AP969" s="10"/>
      <c r="AQ969" s="10"/>
      <c r="AR969" s="10"/>
      <c r="AS969" s="10"/>
      <c r="AT969" s="10"/>
      <c r="AU969" s="10"/>
      <c r="AV969" s="10"/>
      <c r="AW969" s="10"/>
      <c r="AX969" s="10"/>
      <c r="AY969" s="10"/>
      <c r="AZ969" s="10"/>
    </row>
    <row r="970" spans="1:52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8"/>
      <c r="AC970" s="138"/>
      <c r="AD970" s="10"/>
      <c r="AE970" s="10"/>
      <c r="AF970" s="10"/>
      <c r="AG970" s="10"/>
      <c r="AH970" s="10"/>
      <c r="AI970" s="10"/>
      <c r="AJ970" s="10"/>
      <c r="AK970" s="10"/>
      <c r="AL970" s="10"/>
      <c r="AM970" s="10"/>
      <c r="AN970" s="10"/>
      <c r="AO970" s="10"/>
      <c r="AP970" s="10"/>
      <c r="AQ970" s="10"/>
      <c r="AR970" s="10"/>
      <c r="AS970" s="10"/>
      <c r="AT970" s="10"/>
      <c r="AU970" s="10"/>
      <c r="AV970" s="10"/>
      <c r="AW970" s="10"/>
      <c r="AX970" s="10"/>
      <c r="AY970" s="10"/>
      <c r="AZ970" s="10"/>
    </row>
    <row r="971" spans="1:52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8"/>
      <c r="AC971" s="138"/>
      <c r="AD971" s="10"/>
      <c r="AE971" s="10"/>
      <c r="AF971" s="10"/>
      <c r="AG971" s="10"/>
      <c r="AH971" s="10"/>
      <c r="AI971" s="10"/>
      <c r="AJ971" s="10"/>
      <c r="AK971" s="10"/>
      <c r="AL971" s="10"/>
      <c r="AM971" s="10"/>
      <c r="AN971" s="10"/>
      <c r="AO971" s="10"/>
      <c r="AP971" s="10"/>
      <c r="AQ971" s="10"/>
      <c r="AR971" s="10"/>
      <c r="AS971" s="10"/>
      <c r="AT971" s="10"/>
      <c r="AU971" s="10"/>
      <c r="AV971" s="10"/>
      <c r="AW971" s="10"/>
      <c r="AX971" s="10"/>
      <c r="AY971" s="10"/>
      <c r="AZ971" s="10"/>
    </row>
    <row r="972" spans="1:5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8"/>
      <c r="AC972" s="138"/>
      <c r="AD972" s="10"/>
      <c r="AE972" s="10"/>
      <c r="AF972" s="10"/>
      <c r="AG972" s="10"/>
      <c r="AH972" s="10"/>
      <c r="AI972" s="10"/>
      <c r="AJ972" s="10"/>
      <c r="AK972" s="10"/>
      <c r="AL972" s="10"/>
      <c r="AM972" s="10"/>
      <c r="AN972" s="10"/>
      <c r="AO972" s="10"/>
      <c r="AP972" s="10"/>
      <c r="AQ972" s="10"/>
      <c r="AR972" s="10"/>
      <c r="AS972" s="10"/>
      <c r="AT972" s="10"/>
      <c r="AU972" s="10"/>
      <c r="AV972" s="10"/>
      <c r="AW972" s="10"/>
      <c r="AX972" s="10"/>
      <c r="AY972" s="10"/>
      <c r="AZ972" s="10"/>
    </row>
    <row r="973" spans="1:52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8"/>
      <c r="AC973" s="138"/>
      <c r="AD973" s="10"/>
      <c r="AE973" s="10"/>
      <c r="AF973" s="10"/>
      <c r="AG973" s="10"/>
      <c r="AH973" s="10"/>
      <c r="AI973" s="10"/>
      <c r="AJ973" s="10"/>
      <c r="AK973" s="10"/>
      <c r="AL973" s="10"/>
      <c r="AM973" s="10"/>
      <c r="AN973" s="10"/>
      <c r="AO973" s="10"/>
      <c r="AP973" s="10"/>
      <c r="AQ973" s="10"/>
      <c r="AR973" s="10"/>
      <c r="AS973" s="10"/>
      <c r="AT973" s="10"/>
      <c r="AU973" s="10"/>
      <c r="AV973" s="10"/>
      <c r="AW973" s="10"/>
      <c r="AX973" s="10"/>
      <c r="AY973" s="10"/>
      <c r="AZ973" s="10"/>
    </row>
    <row r="974" spans="1:52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8"/>
      <c r="AC974" s="138"/>
      <c r="AD974" s="10"/>
      <c r="AE974" s="10"/>
      <c r="AF974" s="10"/>
      <c r="AG974" s="10"/>
      <c r="AH974" s="10"/>
      <c r="AI974" s="10"/>
      <c r="AJ974" s="10"/>
      <c r="AK974" s="10"/>
      <c r="AL974" s="10"/>
      <c r="AM974" s="10"/>
      <c r="AN974" s="10"/>
      <c r="AO974" s="10"/>
      <c r="AP974" s="10"/>
      <c r="AQ974" s="10"/>
      <c r="AR974" s="10"/>
      <c r="AS974" s="10"/>
      <c r="AT974" s="10"/>
      <c r="AU974" s="10"/>
      <c r="AV974" s="10"/>
      <c r="AW974" s="10"/>
      <c r="AX974" s="10"/>
      <c r="AY974" s="10"/>
      <c r="AZ974" s="10"/>
    </row>
    <row r="975" spans="1:52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8"/>
      <c r="AC975" s="138"/>
      <c r="AD975" s="10"/>
      <c r="AE975" s="10"/>
      <c r="AF975" s="10"/>
      <c r="AG975" s="10"/>
      <c r="AH975" s="10"/>
      <c r="AI975" s="10"/>
      <c r="AJ975" s="10"/>
      <c r="AK975" s="10"/>
      <c r="AL975" s="10"/>
      <c r="AM975" s="10"/>
      <c r="AN975" s="10"/>
      <c r="AO975" s="10"/>
      <c r="AP975" s="10"/>
      <c r="AQ975" s="10"/>
      <c r="AR975" s="10"/>
      <c r="AS975" s="10"/>
      <c r="AT975" s="10"/>
      <c r="AU975" s="10"/>
      <c r="AV975" s="10"/>
      <c r="AW975" s="10"/>
      <c r="AX975" s="10"/>
      <c r="AY975" s="10"/>
      <c r="AZ975" s="10"/>
    </row>
    <row r="976" spans="1:52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8"/>
      <c r="AC976" s="138"/>
      <c r="AD976" s="10"/>
      <c r="AE976" s="10"/>
      <c r="AF976" s="10"/>
      <c r="AG976" s="10"/>
      <c r="AH976" s="10"/>
      <c r="AI976" s="10"/>
      <c r="AJ976" s="10"/>
      <c r="AK976" s="10"/>
      <c r="AL976" s="10"/>
      <c r="AM976" s="10"/>
      <c r="AN976" s="10"/>
      <c r="AO976" s="10"/>
      <c r="AP976" s="10"/>
      <c r="AQ976" s="10"/>
      <c r="AR976" s="10"/>
      <c r="AS976" s="10"/>
      <c r="AT976" s="10"/>
      <c r="AU976" s="10"/>
      <c r="AV976" s="10"/>
      <c r="AW976" s="10"/>
      <c r="AX976" s="10"/>
      <c r="AY976" s="10"/>
      <c r="AZ976" s="10"/>
    </row>
    <row r="977" spans="1:52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8"/>
      <c r="AC977" s="138"/>
      <c r="AD977" s="10"/>
      <c r="AE977" s="10"/>
      <c r="AF977" s="10"/>
      <c r="AG977" s="10"/>
      <c r="AH977" s="10"/>
      <c r="AI977" s="10"/>
      <c r="AJ977" s="10"/>
      <c r="AK977" s="10"/>
      <c r="AL977" s="10"/>
      <c r="AM977" s="10"/>
      <c r="AN977" s="10"/>
      <c r="AO977" s="10"/>
      <c r="AP977" s="10"/>
      <c r="AQ977" s="10"/>
      <c r="AR977" s="10"/>
      <c r="AS977" s="10"/>
      <c r="AT977" s="10"/>
      <c r="AU977" s="10"/>
      <c r="AV977" s="10"/>
      <c r="AW977" s="10"/>
      <c r="AX977" s="10"/>
      <c r="AY977" s="10"/>
      <c r="AZ977" s="10"/>
    </row>
    <row r="978" spans="1:52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8"/>
      <c r="AC978" s="138"/>
      <c r="AD978" s="10"/>
      <c r="AE978" s="10"/>
      <c r="AF978" s="10"/>
      <c r="AG978" s="10"/>
      <c r="AH978" s="10"/>
      <c r="AI978" s="10"/>
      <c r="AJ978" s="10"/>
      <c r="AK978" s="10"/>
      <c r="AL978" s="10"/>
      <c r="AM978" s="10"/>
      <c r="AN978" s="10"/>
      <c r="AO978" s="10"/>
      <c r="AP978" s="10"/>
      <c r="AQ978" s="10"/>
      <c r="AR978" s="10"/>
      <c r="AS978" s="10"/>
      <c r="AT978" s="10"/>
      <c r="AU978" s="10"/>
      <c r="AV978" s="10"/>
      <c r="AW978" s="10"/>
      <c r="AX978" s="10"/>
      <c r="AY978" s="10"/>
      <c r="AZ978" s="10"/>
    </row>
    <row r="979" spans="1:52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8"/>
      <c r="AC979" s="138"/>
      <c r="AD979" s="10"/>
      <c r="AE979" s="10"/>
      <c r="AF979" s="10"/>
      <c r="AG979" s="10"/>
      <c r="AH979" s="10"/>
      <c r="AI979" s="10"/>
      <c r="AJ979" s="10"/>
      <c r="AK979" s="10"/>
      <c r="AL979" s="10"/>
      <c r="AM979" s="10"/>
      <c r="AN979" s="10"/>
      <c r="AO979" s="10"/>
      <c r="AP979" s="10"/>
      <c r="AQ979" s="10"/>
      <c r="AR979" s="10"/>
      <c r="AS979" s="10"/>
      <c r="AT979" s="10"/>
      <c r="AU979" s="10"/>
      <c r="AV979" s="10"/>
      <c r="AW979" s="10"/>
      <c r="AX979" s="10"/>
      <c r="AY979" s="10"/>
      <c r="AZ979" s="10"/>
    </row>
    <row r="980" spans="1:52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8"/>
      <c r="AC980" s="138"/>
      <c r="AD980" s="10"/>
      <c r="AE980" s="10"/>
      <c r="AF980" s="10"/>
      <c r="AG980" s="10"/>
      <c r="AH980" s="10"/>
      <c r="AI980" s="10"/>
      <c r="AJ980" s="10"/>
      <c r="AK980" s="10"/>
      <c r="AL980" s="10"/>
      <c r="AM980" s="10"/>
      <c r="AN980" s="10"/>
      <c r="AO980" s="10"/>
      <c r="AP980" s="10"/>
      <c r="AQ980" s="10"/>
      <c r="AR980" s="10"/>
      <c r="AS980" s="10"/>
      <c r="AT980" s="10"/>
      <c r="AU980" s="10"/>
      <c r="AV980" s="10"/>
      <c r="AW980" s="10"/>
      <c r="AX980" s="10"/>
      <c r="AY980" s="10"/>
      <c r="AZ980" s="10"/>
    </row>
    <row r="981" spans="1:52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8"/>
      <c r="AC981" s="138"/>
      <c r="AD981" s="10"/>
      <c r="AE981" s="10"/>
      <c r="AF981" s="10"/>
      <c r="AG981" s="10"/>
      <c r="AH981" s="10"/>
      <c r="AI981" s="10"/>
      <c r="AJ981" s="10"/>
      <c r="AK981" s="10"/>
      <c r="AL981" s="10"/>
      <c r="AM981" s="10"/>
      <c r="AN981" s="10"/>
      <c r="AO981" s="10"/>
      <c r="AP981" s="10"/>
      <c r="AQ981" s="10"/>
      <c r="AR981" s="10"/>
      <c r="AS981" s="10"/>
      <c r="AT981" s="10"/>
      <c r="AU981" s="10"/>
      <c r="AV981" s="10"/>
      <c r="AW981" s="10"/>
      <c r="AX981" s="10"/>
      <c r="AY981" s="10"/>
      <c r="AZ981" s="10"/>
    </row>
    <row r="982" spans="1:5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8"/>
      <c r="AC982" s="138"/>
      <c r="AD982" s="10"/>
      <c r="AE982" s="10"/>
      <c r="AF982" s="10"/>
      <c r="AG982" s="10"/>
      <c r="AH982" s="10"/>
      <c r="AI982" s="10"/>
      <c r="AJ982" s="10"/>
      <c r="AK982" s="10"/>
      <c r="AL982" s="10"/>
      <c r="AM982" s="10"/>
      <c r="AN982" s="10"/>
      <c r="AO982" s="10"/>
      <c r="AP982" s="10"/>
      <c r="AQ982" s="10"/>
      <c r="AR982" s="10"/>
      <c r="AS982" s="10"/>
      <c r="AT982" s="10"/>
      <c r="AU982" s="10"/>
      <c r="AV982" s="10"/>
      <c r="AW982" s="10"/>
      <c r="AX982" s="10"/>
      <c r="AY982" s="10"/>
      <c r="AZ982" s="10"/>
    </row>
    <row r="983" spans="1:52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8"/>
      <c r="AC983" s="138"/>
      <c r="AD983" s="10"/>
      <c r="AE983" s="10"/>
      <c r="AF983" s="10"/>
      <c r="AG983" s="10"/>
      <c r="AH983" s="10"/>
      <c r="AI983" s="10"/>
      <c r="AJ983" s="10"/>
      <c r="AK983" s="10"/>
      <c r="AL983" s="10"/>
      <c r="AM983" s="10"/>
      <c r="AN983" s="10"/>
      <c r="AO983" s="10"/>
      <c r="AP983" s="10"/>
      <c r="AQ983" s="10"/>
      <c r="AR983" s="10"/>
      <c r="AS983" s="10"/>
      <c r="AT983" s="10"/>
      <c r="AU983" s="10"/>
      <c r="AV983" s="10"/>
      <c r="AW983" s="10"/>
      <c r="AX983" s="10"/>
      <c r="AY983" s="10"/>
      <c r="AZ983" s="10"/>
    </row>
    <row r="984" spans="1:52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8"/>
      <c r="AC984" s="138"/>
      <c r="AD984" s="10"/>
      <c r="AE984" s="10"/>
      <c r="AF984" s="10"/>
      <c r="AG984" s="10"/>
      <c r="AH984" s="10"/>
      <c r="AI984" s="10"/>
      <c r="AJ984" s="10"/>
      <c r="AK984" s="10"/>
      <c r="AL984" s="10"/>
      <c r="AM984" s="10"/>
      <c r="AN984" s="10"/>
      <c r="AO984" s="10"/>
      <c r="AP984" s="10"/>
      <c r="AQ984" s="10"/>
      <c r="AR984" s="10"/>
      <c r="AS984" s="10"/>
      <c r="AT984" s="10"/>
      <c r="AU984" s="10"/>
      <c r="AV984" s="10"/>
      <c r="AW984" s="10"/>
      <c r="AX984" s="10"/>
      <c r="AY984" s="10"/>
      <c r="AZ984" s="10"/>
    </row>
    <row r="985" spans="1:52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8"/>
      <c r="AC985" s="138"/>
      <c r="AD985" s="10"/>
      <c r="AE985" s="10"/>
      <c r="AF985" s="10"/>
      <c r="AG985" s="10"/>
      <c r="AH985" s="10"/>
      <c r="AI985" s="10"/>
      <c r="AJ985" s="10"/>
      <c r="AK985" s="10"/>
      <c r="AL985" s="10"/>
      <c r="AM985" s="10"/>
      <c r="AN985" s="10"/>
      <c r="AO985" s="10"/>
      <c r="AP985" s="10"/>
      <c r="AQ985" s="10"/>
      <c r="AR985" s="10"/>
      <c r="AS985" s="10"/>
      <c r="AT985" s="10"/>
      <c r="AU985" s="10"/>
      <c r="AV985" s="10"/>
      <c r="AW985" s="10"/>
      <c r="AX985" s="10"/>
      <c r="AY985" s="10"/>
      <c r="AZ985" s="10"/>
    </row>
    <row r="986" spans="1:52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8"/>
      <c r="AC986" s="138"/>
      <c r="AD986" s="10"/>
      <c r="AE986" s="10"/>
      <c r="AF986" s="10"/>
      <c r="AG986" s="10"/>
      <c r="AH986" s="10"/>
      <c r="AI986" s="10"/>
      <c r="AJ986" s="10"/>
      <c r="AK986" s="10"/>
      <c r="AL986" s="10"/>
      <c r="AM986" s="10"/>
      <c r="AN986" s="10"/>
      <c r="AO986" s="10"/>
      <c r="AP986" s="10"/>
      <c r="AQ986" s="10"/>
      <c r="AR986" s="10"/>
      <c r="AS986" s="10"/>
      <c r="AT986" s="10"/>
      <c r="AU986" s="10"/>
      <c r="AV986" s="10"/>
      <c r="AW986" s="10"/>
      <c r="AX986" s="10"/>
      <c r="AY986" s="10"/>
      <c r="AZ986" s="10"/>
    </row>
    <row r="987" spans="1:52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8"/>
      <c r="AC987" s="138"/>
      <c r="AD987" s="10"/>
      <c r="AE987" s="10"/>
      <c r="AF987" s="10"/>
      <c r="AG987" s="10"/>
      <c r="AH987" s="10"/>
      <c r="AI987" s="10"/>
      <c r="AJ987" s="10"/>
      <c r="AK987" s="10"/>
      <c r="AL987" s="10"/>
      <c r="AM987" s="10"/>
      <c r="AN987" s="10"/>
      <c r="AO987" s="10"/>
      <c r="AP987" s="10"/>
      <c r="AQ987" s="10"/>
      <c r="AR987" s="10"/>
      <c r="AS987" s="10"/>
      <c r="AT987" s="10"/>
      <c r="AU987" s="10"/>
      <c r="AV987" s="10"/>
      <c r="AW987" s="10"/>
      <c r="AX987" s="10"/>
      <c r="AY987" s="10"/>
      <c r="AZ987" s="10"/>
    </row>
    <row r="988" spans="1:52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8"/>
      <c r="AC988" s="138"/>
      <c r="AD988" s="10"/>
      <c r="AE988" s="10"/>
      <c r="AF988" s="10"/>
      <c r="AG988" s="10"/>
      <c r="AH988" s="10"/>
      <c r="AI988" s="10"/>
      <c r="AJ988" s="10"/>
      <c r="AK988" s="10"/>
      <c r="AL988" s="10"/>
      <c r="AM988" s="10"/>
      <c r="AN988" s="10"/>
      <c r="AO988" s="10"/>
      <c r="AP988" s="10"/>
      <c r="AQ988" s="10"/>
      <c r="AR988" s="10"/>
      <c r="AS988" s="10"/>
      <c r="AT988" s="10"/>
      <c r="AU988" s="10"/>
      <c r="AV988" s="10"/>
      <c r="AW988" s="10"/>
      <c r="AX988" s="10"/>
      <c r="AY988" s="10"/>
      <c r="AZ988" s="10"/>
    </row>
    <row r="989" spans="1:52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8"/>
      <c r="AC989" s="138"/>
      <c r="AD989" s="10"/>
      <c r="AE989" s="10"/>
      <c r="AF989" s="10"/>
      <c r="AG989" s="10"/>
      <c r="AH989" s="10"/>
      <c r="AI989" s="10"/>
      <c r="AJ989" s="10"/>
      <c r="AK989" s="10"/>
      <c r="AL989" s="10"/>
      <c r="AM989" s="10"/>
      <c r="AN989" s="10"/>
      <c r="AO989" s="10"/>
      <c r="AP989" s="10"/>
      <c r="AQ989" s="10"/>
      <c r="AR989" s="10"/>
      <c r="AS989" s="10"/>
      <c r="AT989" s="10"/>
      <c r="AU989" s="10"/>
      <c r="AV989" s="10"/>
      <c r="AW989" s="10"/>
      <c r="AX989" s="10"/>
      <c r="AY989" s="10"/>
      <c r="AZ989" s="10"/>
    </row>
    <row r="990" spans="1:52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8"/>
      <c r="AC990" s="138"/>
      <c r="AD990" s="10"/>
      <c r="AE990" s="10"/>
      <c r="AF990" s="10"/>
      <c r="AG990" s="10"/>
      <c r="AH990" s="10"/>
      <c r="AI990" s="10"/>
      <c r="AJ990" s="10"/>
      <c r="AK990" s="10"/>
      <c r="AL990" s="10"/>
      <c r="AM990" s="10"/>
      <c r="AN990" s="10"/>
      <c r="AO990" s="10"/>
      <c r="AP990" s="10"/>
      <c r="AQ990" s="10"/>
      <c r="AR990" s="10"/>
      <c r="AS990" s="10"/>
      <c r="AT990" s="10"/>
      <c r="AU990" s="10"/>
      <c r="AV990" s="10"/>
      <c r="AW990" s="10"/>
      <c r="AX990" s="10"/>
      <c r="AY990" s="10"/>
      <c r="AZ990" s="10"/>
    </row>
    <row r="991" spans="1:52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8"/>
      <c r="AC991" s="138"/>
      <c r="AD991" s="10"/>
      <c r="AE991" s="10"/>
      <c r="AF991" s="10"/>
      <c r="AG991" s="10"/>
      <c r="AH991" s="10"/>
      <c r="AI991" s="10"/>
      <c r="AJ991" s="10"/>
      <c r="AK991" s="10"/>
      <c r="AL991" s="10"/>
      <c r="AM991" s="10"/>
      <c r="AN991" s="10"/>
      <c r="AO991" s="10"/>
      <c r="AP991" s="10"/>
      <c r="AQ991" s="10"/>
      <c r="AR991" s="10"/>
      <c r="AS991" s="10"/>
      <c r="AT991" s="10"/>
      <c r="AU991" s="10"/>
      <c r="AV991" s="10"/>
      <c r="AW991" s="10"/>
      <c r="AX991" s="10"/>
      <c r="AY991" s="10"/>
      <c r="AZ991" s="10"/>
    </row>
    <row r="992" spans="1:5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8"/>
      <c r="AC992" s="138"/>
      <c r="AD992" s="10"/>
      <c r="AE992" s="10"/>
      <c r="AF992" s="10"/>
      <c r="AG992" s="10"/>
      <c r="AH992" s="10"/>
      <c r="AI992" s="10"/>
      <c r="AJ992" s="10"/>
      <c r="AK992" s="10"/>
      <c r="AL992" s="10"/>
      <c r="AM992" s="10"/>
      <c r="AN992" s="10"/>
      <c r="AO992" s="10"/>
      <c r="AP992" s="10"/>
      <c r="AQ992" s="10"/>
      <c r="AR992" s="10"/>
      <c r="AS992" s="10"/>
      <c r="AT992" s="10"/>
      <c r="AU992" s="10"/>
      <c r="AV992" s="10"/>
      <c r="AW992" s="10"/>
      <c r="AX992" s="10"/>
      <c r="AY992" s="10"/>
      <c r="AZ992" s="10"/>
    </row>
    <row r="993" spans="1:52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8"/>
      <c r="AC993" s="138"/>
      <c r="AD993" s="10"/>
      <c r="AE993" s="10"/>
      <c r="AF993" s="10"/>
      <c r="AG993" s="10"/>
      <c r="AH993" s="10"/>
      <c r="AI993" s="10"/>
      <c r="AJ993" s="10"/>
      <c r="AK993" s="10"/>
      <c r="AL993" s="10"/>
      <c r="AM993" s="10"/>
      <c r="AN993" s="10"/>
      <c r="AO993" s="10"/>
      <c r="AP993" s="10"/>
      <c r="AQ993" s="10"/>
      <c r="AR993" s="10"/>
      <c r="AS993" s="10"/>
      <c r="AT993" s="10"/>
      <c r="AU993" s="10"/>
      <c r="AV993" s="10"/>
      <c r="AW993" s="10"/>
      <c r="AX993" s="10"/>
      <c r="AY993" s="10"/>
      <c r="AZ993" s="10"/>
    </row>
    <row r="994" spans="1:52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8"/>
      <c r="AC994" s="138"/>
      <c r="AD994" s="10"/>
      <c r="AE994" s="10"/>
      <c r="AF994" s="10"/>
      <c r="AG994" s="10"/>
      <c r="AH994" s="10"/>
      <c r="AI994" s="10"/>
      <c r="AJ994" s="10"/>
      <c r="AK994" s="10"/>
      <c r="AL994" s="10"/>
      <c r="AM994" s="10"/>
      <c r="AN994" s="10"/>
      <c r="AO994" s="10"/>
      <c r="AP994" s="10"/>
      <c r="AQ994" s="10"/>
      <c r="AR994" s="10"/>
      <c r="AS994" s="10"/>
      <c r="AT994" s="10"/>
      <c r="AU994" s="10"/>
      <c r="AV994" s="10"/>
      <c r="AW994" s="10"/>
      <c r="AX994" s="10"/>
      <c r="AY994" s="10"/>
      <c r="AZ994" s="10"/>
    </row>
    <row r="995" spans="1:52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8"/>
      <c r="AC995" s="138"/>
      <c r="AD995" s="10"/>
      <c r="AE995" s="10"/>
      <c r="AF995" s="10"/>
      <c r="AG995" s="10"/>
      <c r="AH995" s="10"/>
      <c r="AI995" s="10"/>
      <c r="AJ995" s="10"/>
      <c r="AK995" s="10"/>
      <c r="AL995" s="10"/>
      <c r="AM995" s="10"/>
      <c r="AN995" s="10"/>
      <c r="AO995" s="10"/>
      <c r="AP995" s="10"/>
      <c r="AQ995" s="10"/>
      <c r="AR995" s="10"/>
      <c r="AS995" s="10"/>
      <c r="AT995" s="10"/>
      <c r="AU995" s="10"/>
      <c r="AV995" s="10"/>
      <c r="AW995" s="10"/>
      <c r="AX995" s="10"/>
      <c r="AY995" s="10"/>
      <c r="AZ995" s="10"/>
    </row>
    <row r="996" spans="1:52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8"/>
      <c r="AC996" s="138"/>
      <c r="AD996" s="10"/>
      <c r="AE996" s="10"/>
      <c r="AF996" s="10"/>
      <c r="AG996" s="10"/>
      <c r="AH996" s="10"/>
      <c r="AI996" s="10"/>
      <c r="AJ996" s="10"/>
      <c r="AK996" s="10"/>
      <c r="AL996" s="10"/>
      <c r="AM996" s="10"/>
      <c r="AN996" s="10"/>
      <c r="AO996" s="10"/>
      <c r="AP996" s="10"/>
      <c r="AQ996" s="10"/>
      <c r="AR996" s="10"/>
      <c r="AS996" s="10"/>
      <c r="AT996" s="10"/>
      <c r="AU996" s="10"/>
      <c r="AV996" s="10"/>
      <c r="AW996" s="10"/>
      <c r="AX996" s="10"/>
      <c r="AY996" s="10"/>
      <c r="AZ996" s="10"/>
    </row>
    <row r="997" spans="1:52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8"/>
      <c r="AC997" s="138"/>
      <c r="AD997" s="10"/>
      <c r="AE997" s="10"/>
      <c r="AF997" s="10"/>
      <c r="AG997" s="10"/>
      <c r="AH997" s="10"/>
      <c r="AI997" s="10"/>
      <c r="AJ997" s="10"/>
      <c r="AK997" s="10"/>
      <c r="AL997" s="10"/>
      <c r="AM997" s="10"/>
      <c r="AN997" s="10"/>
      <c r="AO997" s="10"/>
      <c r="AP997" s="10"/>
      <c r="AQ997" s="10"/>
      <c r="AR997" s="10"/>
      <c r="AS997" s="10"/>
      <c r="AT997" s="10"/>
      <c r="AU997" s="10"/>
      <c r="AV997" s="10"/>
      <c r="AW997" s="10"/>
      <c r="AX997" s="10"/>
      <c r="AY997" s="10"/>
      <c r="AZ997" s="10"/>
    </row>
    <row r="998" spans="1:52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8"/>
      <c r="AC998" s="138"/>
      <c r="AD998" s="10"/>
      <c r="AE998" s="10"/>
      <c r="AF998" s="10"/>
      <c r="AG998" s="10"/>
      <c r="AH998" s="10"/>
      <c r="AI998" s="10"/>
      <c r="AJ998" s="10"/>
      <c r="AK998" s="10"/>
      <c r="AL998" s="10"/>
      <c r="AM998" s="10"/>
      <c r="AN998" s="10"/>
      <c r="AO998" s="10"/>
      <c r="AP998" s="10"/>
      <c r="AQ998" s="10"/>
      <c r="AR998" s="10"/>
      <c r="AS998" s="10"/>
      <c r="AT998" s="10"/>
      <c r="AU998" s="10"/>
      <c r="AV998" s="10"/>
      <c r="AW998" s="10"/>
      <c r="AX998" s="10"/>
      <c r="AY998" s="10"/>
      <c r="AZ998" s="10"/>
    </row>
    <row r="999" spans="1:52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8"/>
      <c r="AC999" s="138"/>
      <c r="AD999" s="10"/>
      <c r="AE999" s="10"/>
      <c r="AF999" s="10"/>
      <c r="AG999" s="10"/>
      <c r="AH999" s="10"/>
      <c r="AI999" s="10"/>
      <c r="AJ999" s="10"/>
      <c r="AK999" s="10"/>
      <c r="AL999" s="10"/>
      <c r="AM999" s="10"/>
      <c r="AN999" s="10"/>
      <c r="AO999" s="10"/>
      <c r="AP999" s="10"/>
      <c r="AQ999" s="10"/>
      <c r="AR999" s="10"/>
      <c r="AS999" s="10"/>
      <c r="AT999" s="10"/>
      <c r="AU999" s="10"/>
      <c r="AV999" s="10"/>
      <c r="AW999" s="10"/>
      <c r="AX999" s="10"/>
      <c r="AY999" s="10"/>
      <c r="AZ999" s="10"/>
    </row>
    <row r="1000" spans="1:52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8"/>
      <c r="AC1000" s="138"/>
      <c r="AD1000" s="10"/>
      <c r="AE1000" s="10"/>
      <c r="AF1000" s="10"/>
      <c r="AG1000" s="10"/>
      <c r="AH1000" s="10"/>
      <c r="AI1000" s="10"/>
      <c r="AJ1000" s="10"/>
      <c r="AK1000" s="10"/>
      <c r="AL1000" s="10"/>
      <c r="AM1000" s="10"/>
      <c r="AN1000" s="10"/>
      <c r="AO1000" s="10"/>
      <c r="AP1000" s="10"/>
      <c r="AQ1000" s="10"/>
      <c r="AR1000" s="10"/>
      <c r="AS1000" s="10"/>
      <c r="AT1000" s="10"/>
      <c r="AU1000" s="10"/>
      <c r="AV1000" s="10"/>
      <c r="AW1000" s="10"/>
      <c r="AX1000" s="10"/>
      <c r="AY1000" s="10"/>
      <c r="AZ1000" s="10"/>
    </row>
  </sheetData>
  <mergeCells count="223">
    <mergeCell ref="B44:E44"/>
    <mergeCell ref="G44:H44"/>
    <mergeCell ref="Q44:Q46"/>
    <mergeCell ref="R44:U44"/>
    <mergeCell ref="R45:U45"/>
    <mergeCell ref="R46:U46"/>
    <mergeCell ref="W44:X44"/>
    <mergeCell ref="B45:E45"/>
    <mergeCell ref="G45:H45"/>
    <mergeCell ref="K45:N45"/>
    <mergeCell ref="W45:X45"/>
    <mergeCell ref="B46:E46"/>
    <mergeCell ref="G46:H46"/>
    <mergeCell ref="K46:N49"/>
    <mergeCell ref="W46:X46"/>
    <mergeCell ref="A47:A54"/>
    <mergeCell ref="B47:B50"/>
    <mergeCell ref="G47:H50"/>
    <mergeCell ref="I47:I50"/>
    <mergeCell ref="Q47:Q54"/>
    <mergeCell ref="R47:R50"/>
    <mergeCell ref="R51:R54"/>
    <mergeCell ref="W47:X50"/>
    <mergeCell ref="Y47:Y50"/>
    <mergeCell ref="K50:N50"/>
    <mergeCell ref="B51:B54"/>
    <mergeCell ref="G51:H54"/>
    <mergeCell ref="I51:I54"/>
    <mergeCell ref="K51:N54"/>
    <mergeCell ref="W51:X54"/>
    <mergeCell ref="Y51:Y54"/>
    <mergeCell ref="A55:A57"/>
    <mergeCell ref="B55:E55"/>
    <mergeCell ref="G55:H55"/>
    <mergeCell ref="K55:N57"/>
    <mergeCell ref="Q55:Q57"/>
    <mergeCell ref="R55:U55"/>
    <mergeCell ref="W55:X55"/>
    <mergeCell ref="B56:E56"/>
    <mergeCell ref="G56:H56"/>
    <mergeCell ref="R56:U56"/>
    <mergeCell ref="W56:X56"/>
    <mergeCell ref="B57:E57"/>
    <mergeCell ref="G57:H57"/>
    <mergeCell ref="R57:U57"/>
    <mergeCell ref="W57:X57"/>
    <mergeCell ref="A58:A60"/>
    <mergeCell ref="B58:E58"/>
    <mergeCell ref="B59:E59"/>
    <mergeCell ref="G58:H58"/>
    <mergeCell ref="K58:N64"/>
    <mergeCell ref="G59:H59"/>
    <mergeCell ref="Q58:Q60"/>
    <mergeCell ref="R58:U58"/>
    <mergeCell ref="R59:U59"/>
    <mergeCell ref="W58:X58"/>
    <mergeCell ref="W59:X59"/>
    <mergeCell ref="W16:X16"/>
    <mergeCell ref="A17:A24"/>
    <mergeCell ref="B17:B20"/>
    <mergeCell ref="Q17:Q24"/>
    <mergeCell ref="R17:R20"/>
    <mergeCell ref="B21:B24"/>
    <mergeCell ref="R21:R24"/>
    <mergeCell ref="B27:E27"/>
    <mergeCell ref="A25:A27"/>
    <mergeCell ref="B25:E25"/>
    <mergeCell ref="B26:E26"/>
    <mergeCell ref="A28:A30"/>
    <mergeCell ref="B28:E28"/>
    <mergeCell ref="B29:E29"/>
    <mergeCell ref="B30:E30"/>
    <mergeCell ref="W28:X28"/>
    <mergeCell ref="R29:U29"/>
    <mergeCell ref="W29:X29"/>
    <mergeCell ref="R30:U30"/>
    <mergeCell ref="W30:X30"/>
    <mergeCell ref="A31:A33"/>
    <mergeCell ref="B31:E31"/>
    <mergeCell ref="K65:N67"/>
    <mergeCell ref="R65:R68"/>
    <mergeCell ref="W65:X68"/>
    <mergeCell ref="Y65:Y68"/>
    <mergeCell ref="K68:N69"/>
    <mergeCell ref="A69:H69"/>
    <mergeCell ref="A71:I71"/>
    <mergeCell ref="A1:N1"/>
    <mergeCell ref="A2:N2"/>
    <mergeCell ref="B7:E7"/>
    <mergeCell ref="I7:N7"/>
    <mergeCell ref="B8:E8"/>
    <mergeCell ref="I8:N8"/>
    <mergeCell ref="B9:C9"/>
    <mergeCell ref="I9:K9"/>
    <mergeCell ref="M9:N9"/>
    <mergeCell ref="B10:E10"/>
    <mergeCell ref="I10:N10"/>
    <mergeCell ref="A11:D11"/>
    <mergeCell ref="I11:N11"/>
    <mergeCell ref="B12:E12"/>
    <mergeCell ref="I12:N12"/>
    <mergeCell ref="A13:N13"/>
    <mergeCell ref="A14:B14"/>
    <mergeCell ref="AC2:AC69"/>
    <mergeCell ref="A3:N3"/>
    <mergeCell ref="A4:N4"/>
    <mergeCell ref="J16:J69"/>
    <mergeCell ref="O16:O69"/>
    <mergeCell ref="U69:X69"/>
    <mergeCell ref="B60:E60"/>
    <mergeCell ref="G60:H60"/>
    <mergeCell ref="R60:U60"/>
    <mergeCell ref="W60:X60"/>
    <mergeCell ref="A61:A68"/>
    <mergeCell ref="B61:B64"/>
    <mergeCell ref="B65:B68"/>
    <mergeCell ref="G61:H64"/>
    <mergeCell ref="I61:I64"/>
    <mergeCell ref="Q61:Q68"/>
    <mergeCell ref="R61:R64"/>
    <mergeCell ref="W61:X64"/>
    <mergeCell ref="Y61:Y64"/>
    <mergeCell ref="G65:H68"/>
    <mergeCell ref="I65:I68"/>
    <mergeCell ref="A5:E5"/>
    <mergeCell ref="B6:E6"/>
    <mergeCell ref="I6:N6"/>
    <mergeCell ref="H14:I14"/>
    <mergeCell ref="A15:N15"/>
    <mergeCell ref="B16:E16"/>
    <mergeCell ref="G16:H16"/>
    <mergeCell ref="H5:N5"/>
    <mergeCell ref="K16:N17"/>
    <mergeCell ref="F5:G12"/>
    <mergeCell ref="R16:U16"/>
    <mergeCell ref="I17:I20"/>
    <mergeCell ref="K18:M18"/>
    <mergeCell ref="Y17:Y20"/>
    <mergeCell ref="K19:N19"/>
    <mergeCell ref="G17:H20"/>
    <mergeCell ref="G21:H24"/>
    <mergeCell ref="I21:I24"/>
    <mergeCell ref="K21:N30"/>
    <mergeCell ref="W17:X20"/>
    <mergeCell ref="W21:X24"/>
    <mergeCell ref="G25:H25"/>
    <mergeCell ref="G26:H26"/>
    <mergeCell ref="R26:U26"/>
    <mergeCell ref="W26:X26"/>
    <mergeCell ref="G27:H27"/>
    <mergeCell ref="Y21:Y24"/>
    <mergeCell ref="Q25:Q27"/>
    <mergeCell ref="R25:U25"/>
    <mergeCell ref="W25:X25"/>
    <mergeCell ref="R27:U27"/>
    <mergeCell ref="W27:X27"/>
    <mergeCell ref="G28:H28"/>
    <mergeCell ref="Q28:Q30"/>
    <mergeCell ref="G29:H29"/>
    <mergeCell ref="G30:H30"/>
    <mergeCell ref="R28:U28"/>
    <mergeCell ref="G31:H31"/>
    <mergeCell ref="K31:N31"/>
    <mergeCell ref="Q31:Q33"/>
    <mergeCell ref="R31:U31"/>
    <mergeCell ref="R32:U32"/>
    <mergeCell ref="R33:U33"/>
    <mergeCell ref="W31:X31"/>
    <mergeCell ref="B32:E32"/>
    <mergeCell ref="G32:H32"/>
    <mergeCell ref="K32:N32"/>
    <mergeCell ref="W32:X32"/>
    <mergeCell ref="B33:E33"/>
    <mergeCell ref="G33:H33"/>
    <mergeCell ref="K33:N33"/>
    <mergeCell ref="W33:X33"/>
    <mergeCell ref="A34:A37"/>
    <mergeCell ref="B34:E34"/>
    <mergeCell ref="B35:E35"/>
    <mergeCell ref="K34:N34"/>
    <mergeCell ref="Q34:Q37"/>
    <mergeCell ref="K35:L35"/>
    <mergeCell ref="R34:U34"/>
    <mergeCell ref="R35:U35"/>
    <mergeCell ref="B36:E36"/>
    <mergeCell ref="K36:N36"/>
    <mergeCell ref="R36:U36"/>
    <mergeCell ref="B37:E37"/>
    <mergeCell ref="K37:N37"/>
    <mergeCell ref="R37:U37"/>
    <mergeCell ref="A38:A40"/>
    <mergeCell ref="B38:E38"/>
    <mergeCell ref="B39:E39"/>
    <mergeCell ref="B40:E40"/>
    <mergeCell ref="G38:H38"/>
    <mergeCell ref="K38:N38"/>
    <mergeCell ref="Q38:Q40"/>
    <mergeCell ref="R38:U38"/>
    <mergeCell ref="R39:U39"/>
    <mergeCell ref="W38:X38"/>
    <mergeCell ref="G39:H39"/>
    <mergeCell ref="W39:X39"/>
    <mergeCell ref="G40:H40"/>
    <mergeCell ref="K40:N41"/>
    <mergeCell ref="R40:U40"/>
    <mergeCell ref="W40:X40"/>
    <mergeCell ref="A41:A43"/>
    <mergeCell ref="B41:E41"/>
    <mergeCell ref="B42:E42"/>
    <mergeCell ref="B43:E43"/>
    <mergeCell ref="G41:H41"/>
    <mergeCell ref="Q41:Q43"/>
    <mergeCell ref="G42:H42"/>
    <mergeCell ref="K42:N42"/>
    <mergeCell ref="G43:H43"/>
    <mergeCell ref="R41:U41"/>
    <mergeCell ref="W41:X41"/>
    <mergeCell ref="R42:U42"/>
    <mergeCell ref="W42:X42"/>
    <mergeCell ref="K43:N44"/>
    <mergeCell ref="R43:U43"/>
    <mergeCell ref="W43:X43"/>
    <mergeCell ref="A44:A46"/>
  </mergeCells>
  <conditionalFormatting sqref="B7:E8 B10:E10 I10:N11">
    <cfRule type="expression" dxfId="3" priority="1" stopIfTrue="1">
      <formula>ISBLANK(B7)</formula>
    </cfRule>
  </conditionalFormatting>
  <conditionalFormatting sqref="B9:C9 E9 B6:E6 E11 C14 E14 I6:N8 I9:K9 M9:N9">
    <cfRule type="expression" dxfId="2" priority="2" stopIfTrue="1">
      <formula>ISBLANK(B6)</formula>
    </cfRule>
  </conditionalFormatting>
  <conditionalFormatting sqref="K14">
    <cfRule type="cellIs" dxfId="1" priority="3" operator="equal">
      <formula>""</formula>
    </cfRule>
  </conditionalFormatting>
  <conditionalFormatting sqref="A15:N15">
    <cfRule type="cellIs" dxfId="0" priority="4" operator="equal">
      <formula>""</formula>
    </cfRule>
  </conditionalFormatting>
  <dataValidations count="4">
    <dataValidation type="list" allowBlank="1" showInputMessage="1" showErrorMessage="1" prompt="School Type - Select the school type" sqref="C14" xr:uid="{00000000-0002-0000-0100-000000000000}">
      <formula1>SCHOOL_TYPE</formula1>
    </dataValidation>
    <dataValidation type="list" allowBlank="1" showInputMessage="1" showErrorMessage="1" prompt="School Gender - Select the school's gender" sqref="E14" xr:uid="{00000000-0002-0000-0100-000001000000}">
      <formula1>SCHOOL_GENDER</formula1>
    </dataValidation>
    <dataValidation type="list" allowBlank="1" showErrorMessage="1" sqref="N18" xr:uid="{00000000-0002-0000-0100-000002000000}">
      <formula1>PLACE</formula1>
    </dataValidation>
    <dataValidation type="list" allowBlank="1" showErrorMessage="1" sqref="C18 E18 C20 E20 C22 E22 C24 E24 B25:B33 B35:B46 C48 E48 C50 E50 C52 E52 C54 E54 B55:B60 C62 E62 C64 E64 C66 E66 C68 E68" xr:uid="{00000000-0002-0000-0100-000003000000}">
      <formula1>Boys_Roster</formula1>
    </dataValidation>
  </dataValidations>
  <hyperlinks>
    <hyperlink ref="K36" r:id="rId1" xr:uid="{00000000-0004-0000-0100-000000000000}"/>
  </hyperlinks>
  <pageMargins left="0.51" right="0.52" top="0.34" bottom="0.35" header="0" footer="0"/>
  <pageSetup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100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14.453125" defaultRowHeight="15" customHeight="1"/>
  <cols>
    <col min="1" max="15" width="7.453125" customWidth="1"/>
    <col min="16" max="16" width="11.7265625" customWidth="1"/>
    <col min="17" max="44" width="11.7265625" hidden="1" customWidth="1"/>
  </cols>
  <sheetData>
    <row r="1" spans="1:44" ht="1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" t="s">
        <v>1</v>
      </c>
      <c r="M1" s="2"/>
      <c r="N1" s="2"/>
      <c r="O1" s="2"/>
      <c r="Q1" s="1" t="s">
        <v>0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7" t="s">
        <v>1</v>
      </c>
      <c r="AM1" s="4"/>
      <c r="AN1" s="4"/>
      <c r="AO1" s="4"/>
      <c r="AP1" s="4"/>
      <c r="AQ1" s="4"/>
    </row>
    <row r="2" spans="1:44" ht="12.75" customHeight="1">
      <c r="A2" s="1" t="s">
        <v>5</v>
      </c>
      <c r="B2" s="9">
        <v>200</v>
      </c>
      <c r="C2" s="9">
        <v>200</v>
      </c>
      <c r="D2" s="9">
        <v>50</v>
      </c>
      <c r="E2" s="9">
        <v>100</v>
      </c>
      <c r="F2" s="9">
        <v>100</v>
      </c>
      <c r="G2" s="9">
        <v>500</v>
      </c>
      <c r="H2" s="9">
        <v>100</v>
      </c>
      <c r="I2" s="9">
        <v>100</v>
      </c>
      <c r="J2" s="253" t="s">
        <v>6</v>
      </c>
      <c r="K2" s="143"/>
      <c r="L2" s="1" t="s">
        <v>5</v>
      </c>
      <c r="M2" s="9">
        <v>200</v>
      </c>
      <c r="N2" s="9">
        <v>200</v>
      </c>
      <c r="O2" s="9">
        <v>400</v>
      </c>
      <c r="Q2" s="1" t="s">
        <v>5</v>
      </c>
      <c r="R2" s="12">
        <v>200</v>
      </c>
      <c r="S2" s="12"/>
      <c r="T2" s="12">
        <v>200</v>
      </c>
      <c r="U2" s="12"/>
      <c r="V2" s="12">
        <v>50</v>
      </c>
      <c r="W2" s="12"/>
      <c r="X2" s="12">
        <v>100</v>
      </c>
      <c r="Y2" s="12"/>
      <c r="Z2" s="12">
        <v>100</v>
      </c>
      <c r="AA2" s="12"/>
      <c r="AB2" s="12">
        <v>500</v>
      </c>
      <c r="AC2" s="12"/>
      <c r="AD2" s="12">
        <v>100</v>
      </c>
      <c r="AE2" s="12"/>
      <c r="AF2" s="12">
        <v>100</v>
      </c>
      <c r="AG2" s="12"/>
      <c r="AH2" s="204" t="s">
        <v>6</v>
      </c>
      <c r="AI2" s="143"/>
      <c r="AJ2" s="143"/>
      <c r="AK2" s="14"/>
      <c r="AL2" s="7" t="s">
        <v>5</v>
      </c>
      <c r="AM2" s="12">
        <v>200</v>
      </c>
      <c r="AN2" s="12"/>
      <c r="AO2" s="12">
        <v>200</v>
      </c>
      <c r="AP2" s="12"/>
      <c r="AQ2" s="12">
        <v>400</v>
      </c>
    </row>
    <row r="3" spans="1:44" ht="12.75" customHeight="1">
      <c r="A3" s="16" t="s">
        <v>9</v>
      </c>
      <c r="B3" s="18" t="s">
        <v>10</v>
      </c>
      <c r="C3" s="18" t="s">
        <v>11</v>
      </c>
      <c r="D3" s="18" t="s">
        <v>10</v>
      </c>
      <c r="E3" s="18" t="s">
        <v>12</v>
      </c>
      <c r="F3" s="18" t="s">
        <v>10</v>
      </c>
      <c r="G3" s="18" t="s">
        <v>10</v>
      </c>
      <c r="H3" s="18" t="s">
        <v>13</v>
      </c>
      <c r="I3" s="18" t="s">
        <v>14</v>
      </c>
      <c r="J3" s="18" t="s">
        <v>15</v>
      </c>
      <c r="K3" s="18" t="s">
        <v>16</v>
      </c>
      <c r="L3" s="16" t="s">
        <v>9</v>
      </c>
      <c r="M3" s="18" t="s">
        <v>17</v>
      </c>
      <c r="N3" s="18" t="s">
        <v>18</v>
      </c>
      <c r="O3" s="18" t="s">
        <v>18</v>
      </c>
      <c r="Q3" s="16" t="s">
        <v>9</v>
      </c>
      <c r="R3" s="22" t="s">
        <v>10</v>
      </c>
      <c r="S3" s="22"/>
      <c r="T3" s="22" t="s">
        <v>11</v>
      </c>
      <c r="U3" s="22"/>
      <c r="V3" s="22" t="s">
        <v>10</v>
      </c>
      <c r="W3" s="22"/>
      <c r="X3" s="22" t="s">
        <v>12</v>
      </c>
      <c r="Y3" s="22"/>
      <c r="Z3" s="22" t="s">
        <v>10</v>
      </c>
      <c r="AA3" s="22"/>
      <c r="AB3" s="22" t="s">
        <v>10</v>
      </c>
      <c r="AC3" s="22"/>
      <c r="AD3" s="22" t="s">
        <v>13</v>
      </c>
      <c r="AE3" s="22"/>
      <c r="AF3" s="22" t="s">
        <v>14</v>
      </c>
      <c r="AG3" s="22"/>
      <c r="AH3" s="22" t="s">
        <v>15</v>
      </c>
      <c r="AI3" s="22"/>
      <c r="AJ3" s="22" t="s">
        <v>16</v>
      </c>
      <c r="AK3" s="22"/>
      <c r="AL3" s="24" t="s">
        <v>9</v>
      </c>
      <c r="AM3" s="22" t="s">
        <v>17</v>
      </c>
      <c r="AN3" s="22"/>
      <c r="AO3" s="22" t="s">
        <v>18</v>
      </c>
      <c r="AP3" s="22"/>
      <c r="AQ3" s="22" t="s">
        <v>18</v>
      </c>
    </row>
    <row r="4" spans="1:44" ht="12.75" customHeight="1">
      <c r="A4" s="26">
        <v>200</v>
      </c>
      <c r="B4" s="27" t="s">
        <v>22</v>
      </c>
      <c r="C4" s="27" t="s">
        <v>23</v>
      </c>
      <c r="D4" s="28">
        <v>18.350000000000001</v>
      </c>
      <c r="E4" s="28">
        <v>43.64</v>
      </c>
      <c r="F4" s="28">
        <v>40.24</v>
      </c>
      <c r="G4" s="27" t="s">
        <v>24</v>
      </c>
      <c r="H4" s="28">
        <v>43.53</v>
      </c>
      <c r="I4" s="28">
        <v>49.86</v>
      </c>
      <c r="J4" s="28">
        <v>74.7</v>
      </c>
      <c r="K4" s="29">
        <v>128.80000000000001</v>
      </c>
      <c r="L4" s="26">
        <v>600</v>
      </c>
      <c r="M4" s="27" t="s">
        <v>25</v>
      </c>
      <c r="N4" s="27" t="s">
        <v>26</v>
      </c>
      <c r="O4" s="27" t="s">
        <v>27</v>
      </c>
      <c r="Q4" s="26">
        <v>200</v>
      </c>
      <c r="R4" s="32">
        <f t="shared" ref="R4:R204" si="0">B4*86400</f>
        <v>88.539999999999992</v>
      </c>
      <c r="S4" s="26">
        <v>200</v>
      </c>
      <c r="T4" s="32">
        <f t="shared" ref="T4:T204" si="1">C4*86400</f>
        <v>98.970000000000013</v>
      </c>
      <c r="U4" s="26">
        <v>200</v>
      </c>
      <c r="V4" s="32">
        <f t="shared" ref="V4:V204" si="2">D4</f>
        <v>18.350000000000001</v>
      </c>
      <c r="W4" s="26">
        <v>200</v>
      </c>
      <c r="X4" s="32">
        <f t="shared" ref="X4:X129" si="3">E4</f>
        <v>43.64</v>
      </c>
      <c r="Y4" s="26">
        <v>200</v>
      </c>
      <c r="Z4" s="32">
        <f t="shared" ref="Z4:Z164" si="4">F4</f>
        <v>40.24</v>
      </c>
      <c r="AA4" s="26">
        <v>200</v>
      </c>
      <c r="AB4" s="32">
        <f t="shared" ref="AB4:AB204" si="5">G4*86400</f>
        <v>241.7</v>
      </c>
      <c r="AC4" s="26">
        <v>200</v>
      </c>
      <c r="AD4" s="32">
        <f t="shared" ref="AD4:AD119" si="6">H4</f>
        <v>43.53</v>
      </c>
      <c r="AE4" s="26">
        <v>200</v>
      </c>
      <c r="AF4" s="32">
        <f t="shared" ref="AF4:AF81" si="7">I4</f>
        <v>49.86</v>
      </c>
      <c r="AG4" s="26">
        <v>200</v>
      </c>
      <c r="AH4" s="32">
        <f t="shared" ref="AH4:AH204" si="8">J4</f>
        <v>74.7</v>
      </c>
      <c r="AI4" s="26">
        <v>0</v>
      </c>
      <c r="AJ4" s="32">
        <f t="shared" ref="AJ4:AJ204" si="9">K4</f>
        <v>128.80000000000001</v>
      </c>
      <c r="AK4" s="26">
        <v>0</v>
      </c>
      <c r="AL4" s="34">
        <v>600</v>
      </c>
      <c r="AM4" s="32">
        <f t="shared" ref="AM4:AM204" si="10">M4*86400</f>
        <v>81.940000000000012</v>
      </c>
      <c r="AN4" s="34">
        <v>600</v>
      </c>
      <c r="AO4" s="32">
        <f t="shared" ref="AO4:AO204" si="11">N4*86400</f>
        <v>74.040000000000006</v>
      </c>
      <c r="AP4" s="34">
        <v>600</v>
      </c>
      <c r="AQ4" s="32">
        <f t="shared" ref="AQ4:AQ204" si="12">O4*86400</f>
        <v>165.92</v>
      </c>
      <c r="AR4" s="34">
        <v>600</v>
      </c>
    </row>
    <row r="5" spans="1:44" ht="12.75" customHeight="1">
      <c r="A5" s="26">
        <v>199</v>
      </c>
      <c r="B5" s="38" t="s">
        <v>30</v>
      </c>
      <c r="C5" s="38" t="s">
        <v>32</v>
      </c>
      <c r="D5" s="39">
        <v>18.39</v>
      </c>
      <c r="E5" s="39">
        <v>43.73</v>
      </c>
      <c r="F5" s="39">
        <v>40.33</v>
      </c>
      <c r="G5" s="38" t="s">
        <v>33</v>
      </c>
      <c r="H5" s="39">
        <v>43.63</v>
      </c>
      <c r="I5" s="39">
        <v>49.97</v>
      </c>
      <c r="J5" s="39">
        <v>75.400000000000006</v>
      </c>
      <c r="K5" s="40">
        <v>130</v>
      </c>
      <c r="L5" s="26">
        <v>597</v>
      </c>
      <c r="M5" s="38" t="s">
        <v>35</v>
      </c>
      <c r="N5" s="38" t="s">
        <v>36</v>
      </c>
      <c r="O5" s="38" t="s">
        <v>37</v>
      </c>
      <c r="Q5" s="26">
        <v>199</v>
      </c>
      <c r="R5" s="32">
        <f t="shared" si="0"/>
        <v>88.720000000000013</v>
      </c>
      <c r="S5" s="26">
        <v>199</v>
      </c>
      <c r="T5" s="32">
        <f t="shared" si="1"/>
        <v>99.170000000000016</v>
      </c>
      <c r="U5" s="26">
        <v>199</v>
      </c>
      <c r="V5" s="32">
        <f t="shared" si="2"/>
        <v>18.39</v>
      </c>
      <c r="W5" s="26">
        <v>199</v>
      </c>
      <c r="X5" s="32">
        <f t="shared" si="3"/>
        <v>43.73</v>
      </c>
      <c r="Y5" s="26">
        <v>199</v>
      </c>
      <c r="Z5" s="32">
        <f t="shared" si="4"/>
        <v>40.33</v>
      </c>
      <c r="AA5" s="26">
        <v>199</v>
      </c>
      <c r="AB5" s="32">
        <f t="shared" si="5"/>
        <v>242.17</v>
      </c>
      <c r="AC5" s="26">
        <v>199</v>
      </c>
      <c r="AD5" s="32">
        <f t="shared" si="6"/>
        <v>43.63</v>
      </c>
      <c r="AE5" s="26">
        <v>199</v>
      </c>
      <c r="AF5" s="32">
        <f t="shared" si="7"/>
        <v>49.97</v>
      </c>
      <c r="AG5" s="26">
        <v>199</v>
      </c>
      <c r="AH5" s="32">
        <f t="shared" si="8"/>
        <v>75.400000000000006</v>
      </c>
      <c r="AI5" s="26">
        <v>1</v>
      </c>
      <c r="AJ5" s="32">
        <f t="shared" si="9"/>
        <v>130</v>
      </c>
      <c r="AK5" s="26">
        <v>1</v>
      </c>
      <c r="AL5" s="34">
        <v>597</v>
      </c>
      <c r="AM5" s="32">
        <f t="shared" si="10"/>
        <v>82.14</v>
      </c>
      <c r="AN5" s="34">
        <v>597</v>
      </c>
      <c r="AO5" s="32">
        <f t="shared" si="11"/>
        <v>74.209999999999994</v>
      </c>
      <c r="AP5" s="34">
        <v>597</v>
      </c>
      <c r="AQ5" s="32">
        <f t="shared" si="12"/>
        <v>166.27</v>
      </c>
      <c r="AR5" s="34">
        <v>597</v>
      </c>
    </row>
    <row r="6" spans="1:44" ht="12.75" customHeight="1">
      <c r="A6" s="26">
        <v>198</v>
      </c>
      <c r="B6" s="27" t="s">
        <v>39</v>
      </c>
      <c r="C6" s="27" t="s">
        <v>40</v>
      </c>
      <c r="D6" s="28">
        <v>18.43</v>
      </c>
      <c r="E6" s="28">
        <v>43.83</v>
      </c>
      <c r="F6" s="28">
        <v>40.409999999999997</v>
      </c>
      <c r="G6" s="27" t="s">
        <v>41</v>
      </c>
      <c r="H6" s="28">
        <v>43.74</v>
      </c>
      <c r="I6" s="28">
        <v>50.08</v>
      </c>
      <c r="J6" s="28">
        <v>76.150000000000006</v>
      </c>
      <c r="K6" s="29">
        <v>131.15</v>
      </c>
      <c r="L6" s="26">
        <v>594</v>
      </c>
      <c r="M6" s="27" t="s">
        <v>42</v>
      </c>
      <c r="N6" s="27" t="s">
        <v>43</v>
      </c>
      <c r="O6" s="27" t="s">
        <v>44</v>
      </c>
      <c r="Q6" s="26">
        <v>198</v>
      </c>
      <c r="R6" s="32">
        <f t="shared" si="0"/>
        <v>88.89</v>
      </c>
      <c r="S6" s="26">
        <v>198</v>
      </c>
      <c r="T6" s="32">
        <f t="shared" si="1"/>
        <v>99.360000000000014</v>
      </c>
      <c r="U6" s="26">
        <v>198</v>
      </c>
      <c r="V6" s="32">
        <f t="shared" si="2"/>
        <v>18.43</v>
      </c>
      <c r="W6" s="26">
        <v>198</v>
      </c>
      <c r="X6" s="32">
        <f t="shared" si="3"/>
        <v>43.83</v>
      </c>
      <c r="Y6" s="26">
        <v>198</v>
      </c>
      <c r="Z6" s="32">
        <f t="shared" si="4"/>
        <v>40.409999999999997</v>
      </c>
      <c r="AA6" s="26">
        <v>198</v>
      </c>
      <c r="AB6" s="32">
        <f t="shared" si="5"/>
        <v>242.63999999999996</v>
      </c>
      <c r="AC6" s="26">
        <v>198</v>
      </c>
      <c r="AD6" s="32">
        <f t="shared" si="6"/>
        <v>43.74</v>
      </c>
      <c r="AE6" s="26">
        <v>198</v>
      </c>
      <c r="AF6" s="32">
        <f t="shared" si="7"/>
        <v>50.08</v>
      </c>
      <c r="AG6" s="26">
        <v>198</v>
      </c>
      <c r="AH6" s="32">
        <f t="shared" si="8"/>
        <v>76.150000000000006</v>
      </c>
      <c r="AI6" s="26">
        <v>2</v>
      </c>
      <c r="AJ6" s="32">
        <f t="shared" si="9"/>
        <v>131.15</v>
      </c>
      <c r="AK6" s="26">
        <v>2</v>
      </c>
      <c r="AL6" s="34">
        <v>594</v>
      </c>
      <c r="AM6" s="32">
        <f t="shared" si="10"/>
        <v>82.330000000000013</v>
      </c>
      <c r="AN6" s="34">
        <v>594</v>
      </c>
      <c r="AO6" s="32">
        <f t="shared" si="11"/>
        <v>74.39</v>
      </c>
      <c r="AP6" s="34">
        <v>594</v>
      </c>
      <c r="AQ6" s="32">
        <f t="shared" si="12"/>
        <v>166.63</v>
      </c>
      <c r="AR6" s="34">
        <v>594</v>
      </c>
    </row>
    <row r="7" spans="1:44" ht="12.75" customHeight="1">
      <c r="A7" s="26">
        <v>197</v>
      </c>
      <c r="B7" s="38" t="s">
        <v>45</v>
      </c>
      <c r="C7" s="38" t="s">
        <v>46</v>
      </c>
      <c r="D7" s="39">
        <v>18.47</v>
      </c>
      <c r="E7" s="39">
        <v>43.93</v>
      </c>
      <c r="F7" s="39">
        <v>40.5</v>
      </c>
      <c r="G7" s="38" t="s">
        <v>47</v>
      </c>
      <c r="H7" s="39">
        <v>43.84</v>
      </c>
      <c r="I7" s="39">
        <v>50.19</v>
      </c>
      <c r="J7" s="39">
        <v>76.849999999999994</v>
      </c>
      <c r="K7" s="40">
        <v>132.35</v>
      </c>
      <c r="L7" s="26">
        <v>591</v>
      </c>
      <c r="M7" s="38" t="s">
        <v>48</v>
      </c>
      <c r="N7" s="38" t="s">
        <v>49</v>
      </c>
      <c r="O7" s="38" t="s">
        <v>50</v>
      </c>
      <c r="Q7" s="26">
        <v>197</v>
      </c>
      <c r="R7" s="32">
        <f t="shared" si="0"/>
        <v>89.07</v>
      </c>
      <c r="S7" s="26">
        <v>197</v>
      </c>
      <c r="T7" s="32">
        <f t="shared" si="1"/>
        <v>99.56</v>
      </c>
      <c r="U7" s="26">
        <v>197</v>
      </c>
      <c r="V7" s="32">
        <f t="shared" si="2"/>
        <v>18.47</v>
      </c>
      <c r="W7" s="26">
        <v>197</v>
      </c>
      <c r="X7" s="32">
        <f t="shared" si="3"/>
        <v>43.93</v>
      </c>
      <c r="Y7" s="26">
        <v>197</v>
      </c>
      <c r="Z7" s="32">
        <f t="shared" si="4"/>
        <v>40.5</v>
      </c>
      <c r="AA7" s="26">
        <v>197</v>
      </c>
      <c r="AB7" s="32">
        <f t="shared" si="5"/>
        <v>243.11999999999995</v>
      </c>
      <c r="AC7" s="26">
        <v>197</v>
      </c>
      <c r="AD7" s="32">
        <f t="shared" si="6"/>
        <v>43.84</v>
      </c>
      <c r="AE7" s="26">
        <v>197</v>
      </c>
      <c r="AF7" s="32">
        <f t="shared" si="7"/>
        <v>50.19</v>
      </c>
      <c r="AG7" s="26">
        <v>197</v>
      </c>
      <c r="AH7" s="32">
        <f t="shared" si="8"/>
        <v>76.849999999999994</v>
      </c>
      <c r="AI7" s="26">
        <v>3</v>
      </c>
      <c r="AJ7" s="32">
        <f t="shared" si="9"/>
        <v>132.35</v>
      </c>
      <c r="AK7" s="26">
        <v>3</v>
      </c>
      <c r="AL7" s="34">
        <v>591</v>
      </c>
      <c r="AM7" s="32">
        <f t="shared" si="10"/>
        <v>82.529999999999987</v>
      </c>
      <c r="AN7" s="34">
        <v>591</v>
      </c>
      <c r="AO7" s="32">
        <f t="shared" si="11"/>
        <v>74.56</v>
      </c>
      <c r="AP7" s="34">
        <v>591</v>
      </c>
      <c r="AQ7" s="32">
        <f t="shared" si="12"/>
        <v>166.98</v>
      </c>
      <c r="AR7" s="34">
        <v>591</v>
      </c>
    </row>
    <row r="8" spans="1:44" ht="12.75" customHeight="1">
      <c r="A8" s="26">
        <v>196</v>
      </c>
      <c r="B8" s="27" t="s">
        <v>51</v>
      </c>
      <c r="C8" s="27" t="s">
        <v>52</v>
      </c>
      <c r="D8" s="28">
        <v>18.510000000000002</v>
      </c>
      <c r="E8" s="28">
        <v>44.02</v>
      </c>
      <c r="F8" s="28">
        <v>40.58</v>
      </c>
      <c r="G8" s="27" t="s">
        <v>53</v>
      </c>
      <c r="H8" s="28">
        <v>43.95</v>
      </c>
      <c r="I8" s="28">
        <v>50.3</v>
      </c>
      <c r="J8" s="28">
        <v>77.599999999999994</v>
      </c>
      <c r="K8" s="29">
        <v>133.55000000000001</v>
      </c>
      <c r="L8" s="26">
        <v>588</v>
      </c>
      <c r="M8" s="27" t="s">
        <v>55</v>
      </c>
      <c r="N8" s="27" t="s">
        <v>56</v>
      </c>
      <c r="O8" s="27" t="s">
        <v>57</v>
      </c>
      <c r="Q8" s="26">
        <v>196</v>
      </c>
      <c r="R8" s="32">
        <f t="shared" si="0"/>
        <v>89.25</v>
      </c>
      <c r="S8" s="26">
        <v>196</v>
      </c>
      <c r="T8" s="32">
        <f t="shared" si="1"/>
        <v>99.759999999999991</v>
      </c>
      <c r="U8" s="26">
        <v>196</v>
      </c>
      <c r="V8" s="32">
        <f t="shared" si="2"/>
        <v>18.510000000000002</v>
      </c>
      <c r="W8" s="26">
        <v>196</v>
      </c>
      <c r="X8" s="32">
        <f t="shared" si="3"/>
        <v>44.02</v>
      </c>
      <c r="Y8" s="26">
        <v>196</v>
      </c>
      <c r="Z8" s="32">
        <f t="shared" si="4"/>
        <v>40.58</v>
      </c>
      <c r="AA8" s="26">
        <v>196</v>
      </c>
      <c r="AB8" s="32">
        <f t="shared" si="5"/>
        <v>243.6</v>
      </c>
      <c r="AC8" s="26">
        <v>196</v>
      </c>
      <c r="AD8" s="32">
        <f t="shared" si="6"/>
        <v>43.95</v>
      </c>
      <c r="AE8" s="26">
        <v>196</v>
      </c>
      <c r="AF8" s="32">
        <f t="shared" si="7"/>
        <v>50.3</v>
      </c>
      <c r="AG8" s="26">
        <v>196</v>
      </c>
      <c r="AH8" s="32">
        <f t="shared" si="8"/>
        <v>77.599999999999994</v>
      </c>
      <c r="AI8" s="26">
        <v>4</v>
      </c>
      <c r="AJ8" s="32">
        <f t="shared" si="9"/>
        <v>133.55000000000001</v>
      </c>
      <c r="AK8" s="26">
        <v>4</v>
      </c>
      <c r="AL8" s="34">
        <v>588</v>
      </c>
      <c r="AM8" s="32">
        <f t="shared" si="10"/>
        <v>82.72</v>
      </c>
      <c r="AN8" s="34">
        <v>588</v>
      </c>
      <c r="AO8" s="32">
        <f t="shared" si="11"/>
        <v>74.740000000000009</v>
      </c>
      <c r="AP8" s="34">
        <v>588</v>
      </c>
      <c r="AQ8" s="32">
        <f t="shared" si="12"/>
        <v>167.34</v>
      </c>
      <c r="AR8" s="34">
        <v>588</v>
      </c>
    </row>
    <row r="9" spans="1:44" ht="12.75" customHeight="1">
      <c r="A9" s="26">
        <v>195</v>
      </c>
      <c r="B9" s="38" t="s">
        <v>58</v>
      </c>
      <c r="C9" s="38" t="s">
        <v>59</v>
      </c>
      <c r="D9" s="39">
        <v>18.54</v>
      </c>
      <c r="E9" s="39">
        <v>44.12</v>
      </c>
      <c r="F9" s="39">
        <v>40.659999999999997</v>
      </c>
      <c r="G9" s="38" t="s">
        <v>60</v>
      </c>
      <c r="H9" s="39">
        <v>44.05</v>
      </c>
      <c r="I9" s="39">
        <v>50.41</v>
      </c>
      <c r="J9" s="39">
        <v>78.349999999999994</v>
      </c>
      <c r="K9" s="40">
        <v>134.75</v>
      </c>
      <c r="L9" s="26">
        <v>585</v>
      </c>
      <c r="M9" s="38" t="s">
        <v>62</v>
      </c>
      <c r="N9" s="38" t="s">
        <v>63</v>
      </c>
      <c r="O9" s="38" t="s">
        <v>64</v>
      </c>
      <c r="Q9" s="26">
        <v>195</v>
      </c>
      <c r="R9" s="32">
        <f t="shared" si="0"/>
        <v>89.429999999999993</v>
      </c>
      <c r="S9" s="26">
        <v>195</v>
      </c>
      <c r="T9" s="32">
        <f t="shared" si="1"/>
        <v>99.96</v>
      </c>
      <c r="U9" s="26">
        <v>195</v>
      </c>
      <c r="V9" s="32">
        <f t="shared" si="2"/>
        <v>18.54</v>
      </c>
      <c r="W9" s="26">
        <v>195</v>
      </c>
      <c r="X9" s="32">
        <f t="shared" si="3"/>
        <v>44.12</v>
      </c>
      <c r="Y9" s="26">
        <v>195</v>
      </c>
      <c r="Z9" s="32">
        <f t="shared" si="4"/>
        <v>40.659999999999997</v>
      </c>
      <c r="AA9" s="26">
        <v>195</v>
      </c>
      <c r="AB9" s="32">
        <f t="shared" si="5"/>
        <v>244.07999999999998</v>
      </c>
      <c r="AC9" s="26">
        <v>195</v>
      </c>
      <c r="AD9" s="32">
        <f t="shared" si="6"/>
        <v>44.05</v>
      </c>
      <c r="AE9" s="26">
        <v>195</v>
      </c>
      <c r="AF9" s="32">
        <f t="shared" si="7"/>
        <v>50.41</v>
      </c>
      <c r="AG9" s="26">
        <v>195</v>
      </c>
      <c r="AH9" s="32">
        <f t="shared" si="8"/>
        <v>78.349999999999994</v>
      </c>
      <c r="AI9" s="26">
        <v>5</v>
      </c>
      <c r="AJ9" s="32">
        <f t="shared" si="9"/>
        <v>134.75</v>
      </c>
      <c r="AK9" s="26">
        <v>5</v>
      </c>
      <c r="AL9" s="34">
        <v>585</v>
      </c>
      <c r="AM9" s="32">
        <f t="shared" si="10"/>
        <v>82.920000000000016</v>
      </c>
      <c r="AN9" s="34">
        <v>585</v>
      </c>
      <c r="AO9" s="32">
        <f t="shared" si="11"/>
        <v>74.92</v>
      </c>
      <c r="AP9" s="34">
        <v>585</v>
      </c>
      <c r="AQ9" s="32">
        <f t="shared" si="12"/>
        <v>167.7</v>
      </c>
      <c r="AR9" s="34">
        <v>585</v>
      </c>
    </row>
    <row r="10" spans="1:44" ht="12.75" customHeight="1">
      <c r="A10" s="26">
        <v>194</v>
      </c>
      <c r="B10" s="27" t="s">
        <v>65</v>
      </c>
      <c r="C10" s="27" t="s">
        <v>66</v>
      </c>
      <c r="D10" s="28">
        <v>18.579999999999998</v>
      </c>
      <c r="E10" s="28">
        <v>44.22</v>
      </c>
      <c r="F10" s="28">
        <v>40.75</v>
      </c>
      <c r="G10" s="27" t="s">
        <v>67</v>
      </c>
      <c r="H10" s="28">
        <v>44.16</v>
      </c>
      <c r="I10" s="28">
        <v>50.52</v>
      </c>
      <c r="J10" s="28">
        <v>79.099999999999994</v>
      </c>
      <c r="K10" s="29">
        <v>136</v>
      </c>
      <c r="L10" s="26">
        <v>582</v>
      </c>
      <c r="M10" s="27" t="s">
        <v>69</v>
      </c>
      <c r="N10" s="27" t="s">
        <v>71</v>
      </c>
      <c r="O10" s="27" t="s">
        <v>72</v>
      </c>
      <c r="Q10" s="26">
        <v>194</v>
      </c>
      <c r="R10" s="32">
        <f t="shared" si="0"/>
        <v>89.609999999999985</v>
      </c>
      <c r="S10" s="26">
        <v>194</v>
      </c>
      <c r="T10" s="32">
        <f t="shared" si="1"/>
        <v>100.16000000000001</v>
      </c>
      <c r="U10" s="26">
        <v>194</v>
      </c>
      <c r="V10" s="32">
        <f t="shared" si="2"/>
        <v>18.579999999999998</v>
      </c>
      <c r="W10" s="26">
        <v>194</v>
      </c>
      <c r="X10" s="32">
        <f t="shared" si="3"/>
        <v>44.22</v>
      </c>
      <c r="Y10" s="26">
        <v>194</v>
      </c>
      <c r="Z10" s="32">
        <f t="shared" si="4"/>
        <v>40.75</v>
      </c>
      <c r="AA10" s="26">
        <v>194</v>
      </c>
      <c r="AB10" s="32">
        <f t="shared" si="5"/>
        <v>244.55999999999997</v>
      </c>
      <c r="AC10" s="26">
        <v>194</v>
      </c>
      <c r="AD10" s="32">
        <f t="shared" si="6"/>
        <v>44.16</v>
      </c>
      <c r="AE10" s="26">
        <v>194</v>
      </c>
      <c r="AF10" s="32">
        <f t="shared" si="7"/>
        <v>50.52</v>
      </c>
      <c r="AG10" s="26">
        <v>194</v>
      </c>
      <c r="AH10" s="32">
        <f t="shared" si="8"/>
        <v>79.099999999999994</v>
      </c>
      <c r="AI10" s="26">
        <v>6</v>
      </c>
      <c r="AJ10" s="32">
        <f t="shared" si="9"/>
        <v>136</v>
      </c>
      <c r="AK10" s="26">
        <v>6</v>
      </c>
      <c r="AL10" s="34">
        <v>582</v>
      </c>
      <c r="AM10" s="32">
        <f t="shared" si="10"/>
        <v>83.11999999999999</v>
      </c>
      <c r="AN10" s="34">
        <v>582</v>
      </c>
      <c r="AO10" s="32">
        <f t="shared" si="11"/>
        <v>75.089999999999989</v>
      </c>
      <c r="AP10" s="34">
        <v>582</v>
      </c>
      <c r="AQ10" s="32">
        <f t="shared" si="12"/>
        <v>168.06</v>
      </c>
      <c r="AR10" s="34">
        <v>582</v>
      </c>
    </row>
    <row r="11" spans="1:44" ht="12.75" customHeight="1">
      <c r="A11" s="26">
        <v>193</v>
      </c>
      <c r="B11" s="38" t="s">
        <v>73</v>
      </c>
      <c r="C11" s="38" t="s">
        <v>74</v>
      </c>
      <c r="D11" s="39">
        <v>18.62</v>
      </c>
      <c r="E11" s="39">
        <v>44.31</v>
      </c>
      <c r="F11" s="39">
        <v>40.83</v>
      </c>
      <c r="G11" s="38" t="s">
        <v>75</v>
      </c>
      <c r="H11" s="39">
        <v>44.27</v>
      </c>
      <c r="I11" s="39">
        <v>50.63</v>
      </c>
      <c r="J11" s="39">
        <v>79.849999999999994</v>
      </c>
      <c r="K11" s="40">
        <v>137.25</v>
      </c>
      <c r="L11" s="26">
        <v>579</v>
      </c>
      <c r="M11" s="38" t="s">
        <v>77</v>
      </c>
      <c r="N11" s="38" t="s">
        <v>78</v>
      </c>
      <c r="O11" s="38" t="s">
        <v>79</v>
      </c>
      <c r="Q11" s="26">
        <v>193</v>
      </c>
      <c r="R11" s="32">
        <f t="shared" si="0"/>
        <v>89.789999999999992</v>
      </c>
      <c r="S11" s="26">
        <v>193</v>
      </c>
      <c r="T11" s="32">
        <f t="shared" si="1"/>
        <v>100.36000000000001</v>
      </c>
      <c r="U11" s="26">
        <v>193</v>
      </c>
      <c r="V11" s="32">
        <f t="shared" si="2"/>
        <v>18.62</v>
      </c>
      <c r="W11" s="26">
        <v>193</v>
      </c>
      <c r="X11" s="32">
        <f t="shared" si="3"/>
        <v>44.31</v>
      </c>
      <c r="Y11" s="26">
        <v>193</v>
      </c>
      <c r="Z11" s="32">
        <f t="shared" si="4"/>
        <v>40.83</v>
      </c>
      <c r="AA11" s="26">
        <v>193</v>
      </c>
      <c r="AB11" s="32">
        <f t="shared" si="5"/>
        <v>245.04</v>
      </c>
      <c r="AC11" s="26">
        <v>193</v>
      </c>
      <c r="AD11" s="32">
        <f t="shared" si="6"/>
        <v>44.27</v>
      </c>
      <c r="AE11" s="26">
        <v>193</v>
      </c>
      <c r="AF11" s="32">
        <f t="shared" si="7"/>
        <v>50.63</v>
      </c>
      <c r="AG11" s="26">
        <v>193</v>
      </c>
      <c r="AH11" s="32">
        <f t="shared" si="8"/>
        <v>79.849999999999994</v>
      </c>
      <c r="AI11" s="26">
        <v>7</v>
      </c>
      <c r="AJ11" s="32">
        <f t="shared" si="9"/>
        <v>137.25</v>
      </c>
      <c r="AK11" s="26">
        <v>7</v>
      </c>
      <c r="AL11" s="34">
        <v>579</v>
      </c>
      <c r="AM11" s="32">
        <f t="shared" si="10"/>
        <v>83.320000000000007</v>
      </c>
      <c r="AN11" s="34">
        <v>579</v>
      </c>
      <c r="AO11" s="32">
        <f t="shared" si="11"/>
        <v>75.27</v>
      </c>
      <c r="AP11" s="34">
        <v>579</v>
      </c>
      <c r="AQ11" s="32">
        <f t="shared" si="12"/>
        <v>168.42</v>
      </c>
      <c r="AR11" s="34">
        <v>579</v>
      </c>
    </row>
    <row r="12" spans="1:44" ht="12.75" customHeight="1">
      <c r="A12" s="26">
        <v>192</v>
      </c>
      <c r="B12" s="27" t="s">
        <v>80</v>
      </c>
      <c r="C12" s="27" t="s">
        <v>81</v>
      </c>
      <c r="D12" s="28">
        <v>18.66</v>
      </c>
      <c r="E12" s="28">
        <v>44.41</v>
      </c>
      <c r="F12" s="28">
        <v>40.92</v>
      </c>
      <c r="G12" s="27" t="s">
        <v>82</v>
      </c>
      <c r="H12" s="28">
        <v>44.38</v>
      </c>
      <c r="I12" s="28">
        <v>50.74</v>
      </c>
      <c r="J12" s="28">
        <v>80.599999999999994</v>
      </c>
      <c r="K12" s="29">
        <v>138.5</v>
      </c>
      <c r="L12" s="26">
        <v>576</v>
      </c>
      <c r="M12" s="27" t="s">
        <v>84</v>
      </c>
      <c r="N12" s="27" t="s">
        <v>85</v>
      </c>
      <c r="O12" s="27" t="s">
        <v>86</v>
      </c>
      <c r="Q12" s="26">
        <v>192</v>
      </c>
      <c r="R12" s="32">
        <f t="shared" si="0"/>
        <v>89.970000000000013</v>
      </c>
      <c r="S12" s="26">
        <v>192</v>
      </c>
      <c r="T12" s="32">
        <f t="shared" si="1"/>
        <v>100.56000000000002</v>
      </c>
      <c r="U12" s="26">
        <v>192</v>
      </c>
      <c r="V12" s="32">
        <f t="shared" si="2"/>
        <v>18.66</v>
      </c>
      <c r="W12" s="26">
        <v>192</v>
      </c>
      <c r="X12" s="32">
        <f t="shared" si="3"/>
        <v>44.41</v>
      </c>
      <c r="Y12" s="26">
        <v>192</v>
      </c>
      <c r="Z12" s="32">
        <f t="shared" si="4"/>
        <v>40.92</v>
      </c>
      <c r="AA12" s="26">
        <v>192</v>
      </c>
      <c r="AB12" s="32">
        <f t="shared" si="5"/>
        <v>245.51999999999998</v>
      </c>
      <c r="AC12" s="26">
        <v>192</v>
      </c>
      <c r="AD12" s="32">
        <f t="shared" si="6"/>
        <v>44.38</v>
      </c>
      <c r="AE12" s="26">
        <v>192</v>
      </c>
      <c r="AF12" s="32">
        <f t="shared" si="7"/>
        <v>50.74</v>
      </c>
      <c r="AG12" s="26">
        <v>192</v>
      </c>
      <c r="AH12" s="32">
        <f t="shared" si="8"/>
        <v>80.599999999999994</v>
      </c>
      <c r="AI12" s="26">
        <v>8</v>
      </c>
      <c r="AJ12" s="32">
        <f t="shared" si="9"/>
        <v>138.5</v>
      </c>
      <c r="AK12" s="26">
        <v>8</v>
      </c>
      <c r="AL12" s="34">
        <v>576</v>
      </c>
      <c r="AM12" s="32">
        <f t="shared" si="10"/>
        <v>83.52</v>
      </c>
      <c r="AN12" s="34">
        <v>576</v>
      </c>
      <c r="AO12" s="32">
        <f t="shared" si="11"/>
        <v>75.450000000000017</v>
      </c>
      <c r="AP12" s="34">
        <v>576</v>
      </c>
      <c r="AQ12" s="32">
        <f t="shared" si="12"/>
        <v>168.78</v>
      </c>
      <c r="AR12" s="34">
        <v>576</v>
      </c>
    </row>
    <row r="13" spans="1:44" ht="12.75" customHeight="1">
      <c r="A13" s="26">
        <v>191</v>
      </c>
      <c r="B13" s="38" t="s">
        <v>88</v>
      </c>
      <c r="C13" s="38" t="s">
        <v>89</v>
      </c>
      <c r="D13" s="39">
        <v>18.7</v>
      </c>
      <c r="E13" s="39">
        <v>44.51</v>
      </c>
      <c r="F13" s="39">
        <v>41.01</v>
      </c>
      <c r="G13" s="38" t="s">
        <v>91</v>
      </c>
      <c r="H13" s="39">
        <v>44.48</v>
      </c>
      <c r="I13" s="39">
        <v>50.85</v>
      </c>
      <c r="J13" s="39">
        <v>81.400000000000006</v>
      </c>
      <c r="K13" s="40">
        <v>139.75</v>
      </c>
      <c r="L13" s="26">
        <v>573</v>
      </c>
      <c r="M13" s="38" t="s">
        <v>92</v>
      </c>
      <c r="N13" s="38" t="s">
        <v>93</v>
      </c>
      <c r="O13" s="38" t="s">
        <v>94</v>
      </c>
      <c r="Q13" s="26">
        <v>191</v>
      </c>
      <c r="R13" s="32">
        <f t="shared" si="0"/>
        <v>90.15</v>
      </c>
      <c r="S13" s="26">
        <v>191</v>
      </c>
      <c r="T13" s="32">
        <f t="shared" si="1"/>
        <v>100.76</v>
      </c>
      <c r="U13" s="26">
        <v>191</v>
      </c>
      <c r="V13" s="32">
        <f t="shared" si="2"/>
        <v>18.7</v>
      </c>
      <c r="W13" s="26">
        <v>191</v>
      </c>
      <c r="X13" s="32">
        <f t="shared" si="3"/>
        <v>44.51</v>
      </c>
      <c r="Y13" s="26">
        <v>191</v>
      </c>
      <c r="Z13" s="32">
        <f t="shared" si="4"/>
        <v>41.01</v>
      </c>
      <c r="AA13" s="26">
        <v>191</v>
      </c>
      <c r="AB13" s="32">
        <f t="shared" si="5"/>
        <v>246.01</v>
      </c>
      <c r="AC13" s="26">
        <v>191</v>
      </c>
      <c r="AD13" s="32">
        <f t="shared" si="6"/>
        <v>44.48</v>
      </c>
      <c r="AE13" s="26">
        <v>191</v>
      </c>
      <c r="AF13" s="32">
        <f t="shared" si="7"/>
        <v>50.85</v>
      </c>
      <c r="AG13" s="26">
        <v>191</v>
      </c>
      <c r="AH13" s="32">
        <f t="shared" si="8"/>
        <v>81.400000000000006</v>
      </c>
      <c r="AI13" s="26">
        <v>9</v>
      </c>
      <c r="AJ13" s="32">
        <f t="shared" si="9"/>
        <v>139.75</v>
      </c>
      <c r="AK13" s="26">
        <v>9</v>
      </c>
      <c r="AL13" s="34">
        <v>573</v>
      </c>
      <c r="AM13" s="32">
        <f t="shared" si="10"/>
        <v>83.719999999999985</v>
      </c>
      <c r="AN13" s="34">
        <v>573</v>
      </c>
      <c r="AO13" s="32">
        <f t="shared" si="11"/>
        <v>75.639999999999986</v>
      </c>
      <c r="AP13" s="34">
        <v>573</v>
      </c>
      <c r="AQ13" s="32">
        <f t="shared" si="12"/>
        <v>169.15</v>
      </c>
      <c r="AR13" s="34">
        <v>573</v>
      </c>
    </row>
    <row r="14" spans="1:44" ht="12.75" customHeight="1">
      <c r="A14" s="26">
        <v>190</v>
      </c>
      <c r="B14" s="27" t="s">
        <v>95</v>
      </c>
      <c r="C14" s="27" t="s">
        <v>97</v>
      </c>
      <c r="D14" s="28">
        <v>18.739999999999998</v>
      </c>
      <c r="E14" s="28">
        <v>44.61</v>
      </c>
      <c r="F14" s="28">
        <v>41.09</v>
      </c>
      <c r="G14" s="27" t="s">
        <v>98</v>
      </c>
      <c r="H14" s="28">
        <v>44.59</v>
      </c>
      <c r="I14" s="28">
        <v>50.97</v>
      </c>
      <c r="J14" s="28">
        <v>82.2</v>
      </c>
      <c r="K14" s="29">
        <v>141</v>
      </c>
      <c r="L14" s="26">
        <v>570</v>
      </c>
      <c r="M14" s="27" t="s">
        <v>99</v>
      </c>
      <c r="N14" s="27" t="s">
        <v>100</v>
      </c>
      <c r="O14" s="27" t="s">
        <v>101</v>
      </c>
      <c r="Q14" s="26">
        <v>190</v>
      </c>
      <c r="R14" s="32">
        <f t="shared" si="0"/>
        <v>90.330000000000013</v>
      </c>
      <c r="S14" s="26">
        <v>190</v>
      </c>
      <c r="T14" s="32">
        <f t="shared" si="1"/>
        <v>100.96</v>
      </c>
      <c r="U14" s="26">
        <v>190</v>
      </c>
      <c r="V14" s="32">
        <f t="shared" si="2"/>
        <v>18.739999999999998</v>
      </c>
      <c r="W14" s="26">
        <v>190</v>
      </c>
      <c r="X14" s="32">
        <f t="shared" si="3"/>
        <v>44.61</v>
      </c>
      <c r="Y14" s="26">
        <v>190</v>
      </c>
      <c r="Z14" s="32">
        <f t="shared" si="4"/>
        <v>41.09</v>
      </c>
      <c r="AA14" s="26">
        <v>190</v>
      </c>
      <c r="AB14" s="32">
        <f t="shared" si="5"/>
        <v>246.50000000000003</v>
      </c>
      <c r="AC14" s="26">
        <v>190</v>
      </c>
      <c r="AD14" s="32">
        <f t="shared" si="6"/>
        <v>44.59</v>
      </c>
      <c r="AE14" s="26">
        <v>190</v>
      </c>
      <c r="AF14" s="32">
        <f t="shared" si="7"/>
        <v>50.97</v>
      </c>
      <c r="AG14" s="26">
        <v>190</v>
      </c>
      <c r="AH14" s="32">
        <f t="shared" si="8"/>
        <v>82.2</v>
      </c>
      <c r="AI14" s="26">
        <v>10</v>
      </c>
      <c r="AJ14" s="32">
        <f t="shared" si="9"/>
        <v>141</v>
      </c>
      <c r="AK14" s="26">
        <v>10</v>
      </c>
      <c r="AL14" s="34">
        <v>570</v>
      </c>
      <c r="AM14" s="32">
        <f t="shared" si="10"/>
        <v>83.92</v>
      </c>
      <c r="AN14" s="34">
        <v>570</v>
      </c>
      <c r="AO14" s="32">
        <f t="shared" si="11"/>
        <v>75.819999999999993</v>
      </c>
      <c r="AP14" s="34">
        <v>570</v>
      </c>
      <c r="AQ14" s="32">
        <f t="shared" si="12"/>
        <v>169.51</v>
      </c>
      <c r="AR14" s="34">
        <v>570</v>
      </c>
    </row>
    <row r="15" spans="1:44" ht="12.75" customHeight="1">
      <c r="A15" s="26">
        <v>189</v>
      </c>
      <c r="B15" s="38" t="s">
        <v>104</v>
      </c>
      <c r="C15" s="38" t="s">
        <v>105</v>
      </c>
      <c r="D15" s="39">
        <v>18.78</v>
      </c>
      <c r="E15" s="39">
        <v>44.71</v>
      </c>
      <c r="F15" s="39">
        <v>41.18</v>
      </c>
      <c r="G15" s="38" t="s">
        <v>106</v>
      </c>
      <c r="H15" s="39">
        <v>44.7</v>
      </c>
      <c r="I15" s="39">
        <v>51.08</v>
      </c>
      <c r="J15" s="39">
        <v>83</v>
      </c>
      <c r="K15" s="40">
        <v>142.30000000000001</v>
      </c>
      <c r="L15" s="26">
        <v>567</v>
      </c>
      <c r="M15" s="38" t="s">
        <v>107</v>
      </c>
      <c r="N15" s="38" t="s">
        <v>108</v>
      </c>
      <c r="O15" s="38" t="s">
        <v>109</v>
      </c>
      <c r="Q15" s="26">
        <v>189</v>
      </c>
      <c r="R15" s="32">
        <f t="shared" si="0"/>
        <v>90.52</v>
      </c>
      <c r="S15" s="26">
        <v>189</v>
      </c>
      <c r="T15" s="32">
        <f t="shared" si="1"/>
        <v>101.16000000000001</v>
      </c>
      <c r="U15" s="26">
        <v>189</v>
      </c>
      <c r="V15" s="32">
        <f t="shared" si="2"/>
        <v>18.78</v>
      </c>
      <c r="W15" s="26">
        <v>189</v>
      </c>
      <c r="X15" s="32">
        <f t="shared" si="3"/>
        <v>44.71</v>
      </c>
      <c r="Y15" s="26">
        <v>189</v>
      </c>
      <c r="Z15" s="32">
        <f t="shared" si="4"/>
        <v>41.18</v>
      </c>
      <c r="AA15" s="26">
        <v>189</v>
      </c>
      <c r="AB15" s="32">
        <f t="shared" si="5"/>
        <v>246.99</v>
      </c>
      <c r="AC15" s="26">
        <v>189</v>
      </c>
      <c r="AD15" s="32">
        <f t="shared" si="6"/>
        <v>44.7</v>
      </c>
      <c r="AE15" s="26">
        <v>189</v>
      </c>
      <c r="AF15" s="32">
        <f t="shared" si="7"/>
        <v>51.08</v>
      </c>
      <c r="AG15" s="26">
        <v>189</v>
      </c>
      <c r="AH15" s="32">
        <f t="shared" si="8"/>
        <v>83</v>
      </c>
      <c r="AI15" s="26">
        <v>11</v>
      </c>
      <c r="AJ15" s="32">
        <f t="shared" si="9"/>
        <v>142.30000000000001</v>
      </c>
      <c r="AK15" s="26">
        <v>11</v>
      </c>
      <c r="AL15" s="34">
        <v>567</v>
      </c>
      <c r="AM15" s="32">
        <f t="shared" si="10"/>
        <v>84.13</v>
      </c>
      <c r="AN15" s="34">
        <v>567</v>
      </c>
      <c r="AO15" s="32">
        <f t="shared" si="11"/>
        <v>76</v>
      </c>
      <c r="AP15" s="34">
        <v>567</v>
      </c>
      <c r="AQ15" s="32">
        <f t="shared" si="12"/>
        <v>169.88</v>
      </c>
      <c r="AR15" s="34">
        <v>567</v>
      </c>
    </row>
    <row r="16" spans="1:44" ht="12.75" customHeight="1">
      <c r="A16" s="26">
        <v>188</v>
      </c>
      <c r="B16" s="27" t="s">
        <v>112</v>
      </c>
      <c r="C16" s="27" t="s">
        <v>113</v>
      </c>
      <c r="D16" s="28">
        <v>18.82</v>
      </c>
      <c r="E16" s="28">
        <v>44.81</v>
      </c>
      <c r="F16" s="28">
        <v>41.27</v>
      </c>
      <c r="G16" s="27" t="s">
        <v>114</v>
      </c>
      <c r="H16" s="28">
        <v>44.81</v>
      </c>
      <c r="I16" s="28">
        <v>51.19</v>
      </c>
      <c r="J16" s="28">
        <v>83.75</v>
      </c>
      <c r="K16" s="29">
        <v>143.6</v>
      </c>
      <c r="L16" s="26">
        <v>564</v>
      </c>
      <c r="M16" s="27" t="s">
        <v>116</v>
      </c>
      <c r="N16" s="27" t="s">
        <v>117</v>
      </c>
      <c r="O16" s="27" t="s">
        <v>118</v>
      </c>
      <c r="Q16" s="26">
        <v>188</v>
      </c>
      <c r="R16" s="32">
        <f t="shared" si="0"/>
        <v>90.700000000000017</v>
      </c>
      <c r="S16" s="26">
        <v>188</v>
      </c>
      <c r="T16" s="32">
        <f t="shared" si="1"/>
        <v>101.36999999999999</v>
      </c>
      <c r="U16" s="26">
        <v>188</v>
      </c>
      <c r="V16" s="32">
        <f t="shared" si="2"/>
        <v>18.82</v>
      </c>
      <c r="W16" s="26">
        <v>188</v>
      </c>
      <c r="X16" s="32">
        <f t="shared" si="3"/>
        <v>44.81</v>
      </c>
      <c r="Y16" s="26">
        <v>188</v>
      </c>
      <c r="Z16" s="32">
        <f t="shared" si="4"/>
        <v>41.27</v>
      </c>
      <c r="AA16" s="26">
        <v>188</v>
      </c>
      <c r="AB16" s="32">
        <f t="shared" si="5"/>
        <v>247.48</v>
      </c>
      <c r="AC16" s="26">
        <v>188</v>
      </c>
      <c r="AD16" s="32">
        <f t="shared" si="6"/>
        <v>44.81</v>
      </c>
      <c r="AE16" s="26">
        <v>188</v>
      </c>
      <c r="AF16" s="32">
        <f t="shared" si="7"/>
        <v>51.19</v>
      </c>
      <c r="AG16" s="26">
        <v>188</v>
      </c>
      <c r="AH16" s="32">
        <f t="shared" si="8"/>
        <v>83.75</v>
      </c>
      <c r="AI16" s="26">
        <v>12</v>
      </c>
      <c r="AJ16" s="32">
        <f t="shared" si="9"/>
        <v>143.6</v>
      </c>
      <c r="AK16" s="26">
        <v>12</v>
      </c>
      <c r="AL16" s="34">
        <v>564</v>
      </c>
      <c r="AM16" s="32">
        <f t="shared" si="10"/>
        <v>84.33</v>
      </c>
      <c r="AN16" s="34">
        <v>564</v>
      </c>
      <c r="AO16" s="32">
        <f t="shared" si="11"/>
        <v>76.180000000000007</v>
      </c>
      <c r="AP16" s="34">
        <v>564</v>
      </c>
      <c r="AQ16" s="32">
        <f t="shared" si="12"/>
        <v>170.24999999999997</v>
      </c>
      <c r="AR16" s="34">
        <v>564</v>
      </c>
    </row>
    <row r="17" spans="1:44" ht="12.75" customHeight="1">
      <c r="A17" s="26">
        <v>187</v>
      </c>
      <c r="B17" s="38" t="s">
        <v>122</v>
      </c>
      <c r="C17" s="38" t="s">
        <v>123</v>
      </c>
      <c r="D17" s="39">
        <v>18.86</v>
      </c>
      <c r="E17" s="39">
        <v>44.91</v>
      </c>
      <c r="F17" s="39">
        <v>41.35</v>
      </c>
      <c r="G17" s="38" t="s">
        <v>124</v>
      </c>
      <c r="H17" s="39">
        <v>44.92</v>
      </c>
      <c r="I17" s="39">
        <v>51.31</v>
      </c>
      <c r="J17" s="39">
        <v>84.55</v>
      </c>
      <c r="K17" s="40">
        <v>144.9</v>
      </c>
      <c r="L17" s="26">
        <v>561</v>
      </c>
      <c r="M17" s="38" t="s">
        <v>125</v>
      </c>
      <c r="N17" s="38" t="s">
        <v>126</v>
      </c>
      <c r="O17" s="38" t="s">
        <v>127</v>
      </c>
      <c r="Q17" s="26">
        <v>187</v>
      </c>
      <c r="R17" s="32">
        <f t="shared" si="0"/>
        <v>90.889999999999986</v>
      </c>
      <c r="S17" s="26">
        <v>187</v>
      </c>
      <c r="T17" s="32">
        <f t="shared" si="1"/>
        <v>101.57</v>
      </c>
      <c r="U17" s="26">
        <v>187</v>
      </c>
      <c r="V17" s="32">
        <f t="shared" si="2"/>
        <v>18.86</v>
      </c>
      <c r="W17" s="26">
        <v>187</v>
      </c>
      <c r="X17" s="32">
        <f t="shared" si="3"/>
        <v>44.91</v>
      </c>
      <c r="Y17" s="26">
        <v>187</v>
      </c>
      <c r="Z17" s="32">
        <f t="shared" si="4"/>
        <v>41.35</v>
      </c>
      <c r="AA17" s="26">
        <v>187</v>
      </c>
      <c r="AB17" s="32">
        <f t="shared" si="5"/>
        <v>247.98000000000002</v>
      </c>
      <c r="AC17" s="26">
        <v>187</v>
      </c>
      <c r="AD17" s="32">
        <f t="shared" si="6"/>
        <v>44.92</v>
      </c>
      <c r="AE17" s="26">
        <v>187</v>
      </c>
      <c r="AF17" s="32">
        <f t="shared" si="7"/>
        <v>51.31</v>
      </c>
      <c r="AG17" s="26">
        <v>187</v>
      </c>
      <c r="AH17" s="32">
        <f t="shared" si="8"/>
        <v>84.55</v>
      </c>
      <c r="AI17" s="26">
        <v>13</v>
      </c>
      <c r="AJ17" s="32">
        <f t="shared" si="9"/>
        <v>144.9</v>
      </c>
      <c r="AK17" s="26">
        <v>13</v>
      </c>
      <c r="AL17" s="34">
        <v>561</v>
      </c>
      <c r="AM17" s="32">
        <f t="shared" si="10"/>
        <v>84.54</v>
      </c>
      <c r="AN17" s="34">
        <v>561</v>
      </c>
      <c r="AO17" s="32">
        <f t="shared" si="11"/>
        <v>76.36999999999999</v>
      </c>
      <c r="AP17" s="34">
        <v>561</v>
      </c>
      <c r="AQ17" s="32">
        <f t="shared" si="12"/>
        <v>170.62</v>
      </c>
      <c r="AR17" s="34">
        <v>561</v>
      </c>
    </row>
    <row r="18" spans="1:44" ht="12.75" customHeight="1">
      <c r="A18" s="26">
        <v>186</v>
      </c>
      <c r="B18" s="27" t="s">
        <v>128</v>
      </c>
      <c r="C18" s="27" t="s">
        <v>129</v>
      </c>
      <c r="D18" s="28">
        <v>18.91</v>
      </c>
      <c r="E18" s="28">
        <v>45.01</v>
      </c>
      <c r="F18" s="28">
        <v>41.44</v>
      </c>
      <c r="G18" s="27" t="s">
        <v>130</v>
      </c>
      <c r="H18" s="28">
        <v>45.04</v>
      </c>
      <c r="I18" s="28">
        <v>51.42</v>
      </c>
      <c r="J18" s="28">
        <v>85.4</v>
      </c>
      <c r="K18" s="29">
        <v>146.19999999999999</v>
      </c>
      <c r="L18" s="26">
        <v>558</v>
      </c>
      <c r="M18" s="27" t="s">
        <v>131</v>
      </c>
      <c r="N18" s="27" t="s">
        <v>132</v>
      </c>
      <c r="O18" s="27" t="s">
        <v>133</v>
      </c>
      <c r="Q18" s="26">
        <v>186</v>
      </c>
      <c r="R18" s="32">
        <f t="shared" si="0"/>
        <v>91.070000000000007</v>
      </c>
      <c r="S18" s="26">
        <v>186</v>
      </c>
      <c r="T18" s="32">
        <f t="shared" si="1"/>
        <v>101.78</v>
      </c>
      <c r="U18" s="26">
        <v>186</v>
      </c>
      <c r="V18" s="32">
        <f t="shared" si="2"/>
        <v>18.91</v>
      </c>
      <c r="W18" s="26">
        <v>186</v>
      </c>
      <c r="X18" s="32">
        <f t="shared" si="3"/>
        <v>45.01</v>
      </c>
      <c r="Y18" s="26">
        <v>186</v>
      </c>
      <c r="Z18" s="32">
        <f t="shared" si="4"/>
        <v>41.44</v>
      </c>
      <c r="AA18" s="26">
        <v>186</v>
      </c>
      <c r="AB18" s="32">
        <f t="shared" si="5"/>
        <v>248.47000000000006</v>
      </c>
      <c r="AC18" s="26">
        <v>186</v>
      </c>
      <c r="AD18" s="32">
        <f t="shared" si="6"/>
        <v>45.04</v>
      </c>
      <c r="AE18" s="26">
        <v>186</v>
      </c>
      <c r="AF18" s="32">
        <f t="shared" si="7"/>
        <v>51.42</v>
      </c>
      <c r="AG18" s="26">
        <v>186</v>
      </c>
      <c r="AH18" s="32">
        <f t="shared" si="8"/>
        <v>85.4</v>
      </c>
      <c r="AI18" s="26">
        <v>14</v>
      </c>
      <c r="AJ18" s="32">
        <f t="shared" si="9"/>
        <v>146.19999999999999</v>
      </c>
      <c r="AK18" s="26">
        <v>14</v>
      </c>
      <c r="AL18" s="34">
        <v>558</v>
      </c>
      <c r="AM18" s="32">
        <f t="shared" si="10"/>
        <v>84.74</v>
      </c>
      <c r="AN18" s="34">
        <v>558</v>
      </c>
      <c r="AO18" s="32">
        <f t="shared" si="11"/>
        <v>76.550000000000011</v>
      </c>
      <c r="AP18" s="34">
        <v>558</v>
      </c>
      <c r="AQ18" s="32">
        <f t="shared" si="12"/>
        <v>170.98999999999998</v>
      </c>
      <c r="AR18" s="34">
        <v>558</v>
      </c>
    </row>
    <row r="19" spans="1:44" ht="12.75" customHeight="1">
      <c r="A19" s="26">
        <v>185</v>
      </c>
      <c r="B19" s="38" t="s">
        <v>137</v>
      </c>
      <c r="C19" s="38" t="s">
        <v>138</v>
      </c>
      <c r="D19" s="39">
        <v>18.95</v>
      </c>
      <c r="E19" s="39">
        <v>45.11</v>
      </c>
      <c r="F19" s="39">
        <v>41.53</v>
      </c>
      <c r="G19" s="38" t="s">
        <v>139</v>
      </c>
      <c r="H19" s="39">
        <v>45.15</v>
      </c>
      <c r="I19" s="39">
        <v>51.54</v>
      </c>
      <c r="J19" s="39">
        <v>86.2</v>
      </c>
      <c r="K19" s="40">
        <v>147.5</v>
      </c>
      <c r="L19" s="26">
        <v>555</v>
      </c>
      <c r="M19" s="38" t="s">
        <v>141</v>
      </c>
      <c r="N19" s="38" t="s">
        <v>142</v>
      </c>
      <c r="O19" s="38" t="s">
        <v>143</v>
      </c>
      <c r="Q19" s="26">
        <v>185</v>
      </c>
      <c r="R19" s="32">
        <f t="shared" si="0"/>
        <v>91.259999999999991</v>
      </c>
      <c r="S19" s="26">
        <v>185</v>
      </c>
      <c r="T19" s="32">
        <f t="shared" si="1"/>
        <v>101.98</v>
      </c>
      <c r="U19" s="26">
        <v>185</v>
      </c>
      <c r="V19" s="32">
        <f t="shared" si="2"/>
        <v>18.95</v>
      </c>
      <c r="W19" s="26">
        <v>185</v>
      </c>
      <c r="X19" s="32">
        <f t="shared" si="3"/>
        <v>45.11</v>
      </c>
      <c r="Y19" s="26">
        <v>185</v>
      </c>
      <c r="Z19" s="32">
        <f t="shared" si="4"/>
        <v>41.53</v>
      </c>
      <c r="AA19" s="26">
        <v>185</v>
      </c>
      <c r="AB19" s="32">
        <f t="shared" si="5"/>
        <v>248.97000000000003</v>
      </c>
      <c r="AC19" s="26">
        <v>185</v>
      </c>
      <c r="AD19" s="32">
        <f t="shared" si="6"/>
        <v>45.15</v>
      </c>
      <c r="AE19" s="26">
        <v>185</v>
      </c>
      <c r="AF19" s="32">
        <f t="shared" si="7"/>
        <v>51.54</v>
      </c>
      <c r="AG19" s="26">
        <v>185</v>
      </c>
      <c r="AH19" s="32">
        <f t="shared" si="8"/>
        <v>86.2</v>
      </c>
      <c r="AI19" s="26">
        <v>15</v>
      </c>
      <c r="AJ19" s="32">
        <f t="shared" si="9"/>
        <v>147.5</v>
      </c>
      <c r="AK19" s="26">
        <v>15</v>
      </c>
      <c r="AL19" s="34">
        <v>555</v>
      </c>
      <c r="AM19" s="32">
        <f t="shared" si="10"/>
        <v>84.95</v>
      </c>
      <c r="AN19" s="34">
        <v>555</v>
      </c>
      <c r="AO19" s="32">
        <f t="shared" si="11"/>
        <v>76.739999999999995</v>
      </c>
      <c r="AP19" s="34">
        <v>555</v>
      </c>
      <c r="AQ19" s="32">
        <f t="shared" si="12"/>
        <v>171.37</v>
      </c>
      <c r="AR19" s="34">
        <v>555</v>
      </c>
    </row>
    <row r="20" spans="1:44" ht="12.75" customHeight="1">
      <c r="A20" s="26">
        <v>184</v>
      </c>
      <c r="B20" s="27" t="s">
        <v>145</v>
      </c>
      <c r="C20" s="27" t="s">
        <v>146</v>
      </c>
      <c r="D20" s="28">
        <v>18.989999999999998</v>
      </c>
      <c r="E20" s="28">
        <v>45.21</v>
      </c>
      <c r="F20" s="28">
        <v>41.62</v>
      </c>
      <c r="G20" s="27" t="s">
        <v>147</v>
      </c>
      <c r="H20" s="28">
        <v>45.26</v>
      </c>
      <c r="I20" s="28">
        <v>51.66</v>
      </c>
      <c r="J20" s="28">
        <v>87</v>
      </c>
      <c r="K20" s="29">
        <v>148.85</v>
      </c>
      <c r="L20" s="26">
        <v>552</v>
      </c>
      <c r="M20" s="27" t="s">
        <v>148</v>
      </c>
      <c r="N20" s="27" t="s">
        <v>149</v>
      </c>
      <c r="O20" s="27" t="s">
        <v>150</v>
      </c>
      <c r="Q20" s="26">
        <v>184</v>
      </c>
      <c r="R20" s="32">
        <f t="shared" si="0"/>
        <v>91.45</v>
      </c>
      <c r="S20" s="26">
        <v>184</v>
      </c>
      <c r="T20" s="32">
        <f t="shared" si="1"/>
        <v>102.19000000000001</v>
      </c>
      <c r="U20" s="26">
        <v>184</v>
      </c>
      <c r="V20" s="32">
        <f t="shared" si="2"/>
        <v>18.989999999999998</v>
      </c>
      <c r="W20" s="26">
        <v>184</v>
      </c>
      <c r="X20" s="32">
        <f t="shared" si="3"/>
        <v>45.21</v>
      </c>
      <c r="Y20" s="26">
        <v>184</v>
      </c>
      <c r="Z20" s="32">
        <f t="shared" si="4"/>
        <v>41.62</v>
      </c>
      <c r="AA20" s="26">
        <v>184</v>
      </c>
      <c r="AB20" s="32">
        <f t="shared" si="5"/>
        <v>249.47</v>
      </c>
      <c r="AC20" s="26">
        <v>184</v>
      </c>
      <c r="AD20" s="32">
        <f t="shared" si="6"/>
        <v>45.26</v>
      </c>
      <c r="AE20" s="26">
        <v>184</v>
      </c>
      <c r="AF20" s="32">
        <f t="shared" si="7"/>
        <v>51.66</v>
      </c>
      <c r="AG20" s="26">
        <v>184</v>
      </c>
      <c r="AH20" s="32">
        <f t="shared" si="8"/>
        <v>87</v>
      </c>
      <c r="AI20" s="26">
        <v>16</v>
      </c>
      <c r="AJ20" s="32">
        <f t="shared" si="9"/>
        <v>148.85</v>
      </c>
      <c r="AK20" s="26">
        <v>16</v>
      </c>
      <c r="AL20" s="34">
        <v>552</v>
      </c>
      <c r="AM20" s="32">
        <f t="shared" si="10"/>
        <v>85.16</v>
      </c>
      <c r="AN20" s="34">
        <v>552</v>
      </c>
      <c r="AO20" s="32">
        <f t="shared" si="11"/>
        <v>76.930000000000007</v>
      </c>
      <c r="AP20" s="34">
        <v>552</v>
      </c>
      <c r="AQ20" s="32">
        <f t="shared" si="12"/>
        <v>171.73999999999998</v>
      </c>
      <c r="AR20" s="34">
        <v>552</v>
      </c>
    </row>
    <row r="21" spans="1:44" ht="12.75" customHeight="1">
      <c r="A21" s="26">
        <v>183</v>
      </c>
      <c r="B21" s="38" t="s">
        <v>151</v>
      </c>
      <c r="C21" s="38" t="s">
        <v>152</v>
      </c>
      <c r="D21" s="39">
        <v>19.03</v>
      </c>
      <c r="E21" s="39">
        <v>45.31</v>
      </c>
      <c r="F21" s="39">
        <v>41.71</v>
      </c>
      <c r="G21" s="38" t="s">
        <v>153</v>
      </c>
      <c r="H21" s="39">
        <v>45.37</v>
      </c>
      <c r="I21" s="39">
        <v>51.77</v>
      </c>
      <c r="J21" s="39">
        <v>87.85</v>
      </c>
      <c r="K21" s="40">
        <v>150.19999999999999</v>
      </c>
      <c r="L21" s="26">
        <v>549</v>
      </c>
      <c r="M21" s="38" t="s">
        <v>154</v>
      </c>
      <c r="N21" s="38" t="s">
        <v>155</v>
      </c>
      <c r="O21" s="38" t="s">
        <v>156</v>
      </c>
      <c r="Q21" s="26">
        <v>183</v>
      </c>
      <c r="R21" s="32">
        <f t="shared" si="0"/>
        <v>91.63</v>
      </c>
      <c r="S21" s="26">
        <v>183</v>
      </c>
      <c r="T21" s="32">
        <f t="shared" si="1"/>
        <v>102.4</v>
      </c>
      <c r="U21" s="26">
        <v>183</v>
      </c>
      <c r="V21" s="32">
        <f t="shared" si="2"/>
        <v>19.03</v>
      </c>
      <c r="W21" s="26">
        <v>183</v>
      </c>
      <c r="X21" s="32">
        <f t="shared" si="3"/>
        <v>45.31</v>
      </c>
      <c r="Y21" s="26">
        <v>183</v>
      </c>
      <c r="Z21" s="32">
        <f t="shared" si="4"/>
        <v>41.71</v>
      </c>
      <c r="AA21" s="26">
        <v>183</v>
      </c>
      <c r="AB21" s="32">
        <f t="shared" si="5"/>
        <v>249.96999999999997</v>
      </c>
      <c r="AC21" s="26">
        <v>183</v>
      </c>
      <c r="AD21" s="32">
        <f t="shared" si="6"/>
        <v>45.37</v>
      </c>
      <c r="AE21" s="26">
        <v>183</v>
      </c>
      <c r="AF21" s="32">
        <f t="shared" si="7"/>
        <v>51.77</v>
      </c>
      <c r="AG21" s="26">
        <v>183</v>
      </c>
      <c r="AH21" s="32">
        <f t="shared" si="8"/>
        <v>87.85</v>
      </c>
      <c r="AI21" s="26">
        <v>17</v>
      </c>
      <c r="AJ21" s="32">
        <f t="shared" si="9"/>
        <v>150.19999999999999</v>
      </c>
      <c r="AK21" s="26">
        <v>17</v>
      </c>
      <c r="AL21" s="34">
        <v>549</v>
      </c>
      <c r="AM21" s="32">
        <f t="shared" si="10"/>
        <v>85.37</v>
      </c>
      <c r="AN21" s="34">
        <v>549</v>
      </c>
      <c r="AO21" s="32">
        <f t="shared" si="11"/>
        <v>77.11</v>
      </c>
      <c r="AP21" s="34">
        <v>549</v>
      </c>
      <c r="AQ21" s="32">
        <f t="shared" si="12"/>
        <v>172.12</v>
      </c>
      <c r="AR21" s="34">
        <v>549</v>
      </c>
    </row>
    <row r="22" spans="1:44" ht="12.75" customHeight="1">
      <c r="A22" s="26">
        <v>182</v>
      </c>
      <c r="B22" s="27" t="s">
        <v>157</v>
      </c>
      <c r="C22" s="27" t="s">
        <v>158</v>
      </c>
      <c r="D22" s="28">
        <v>19.07</v>
      </c>
      <c r="E22" s="28">
        <v>45.42</v>
      </c>
      <c r="F22" s="28">
        <v>41.8</v>
      </c>
      <c r="G22" s="27" t="s">
        <v>159</v>
      </c>
      <c r="H22" s="28">
        <v>45.49</v>
      </c>
      <c r="I22" s="28">
        <v>51.89</v>
      </c>
      <c r="J22" s="28">
        <v>88.7</v>
      </c>
      <c r="K22" s="29">
        <v>151.6</v>
      </c>
      <c r="L22" s="26">
        <v>546</v>
      </c>
      <c r="M22" s="27" t="s">
        <v>160</v>
      </c>
      <c r="N22" s="27" t="s">
        <v>161</v>
      </c>
      <c r="O22" s="27" t="s">
        <v>162</v>
      </c>
      <c r="Q22" s="26">
        <v>182</v>
      </c>
      <c r="R22" s="32">
        <f t="shared" si="0"/>
        <v>91.820000000000007</v>
      </c>
      <c r="S22" s="26">
        <v>182</v>
      </c>
      <c r="T22" s="32">
        <f t="shared" si="1"/>
        <v>102.60999999999999</v>
      </c>
      <c r="U22" s="26">
        <v>182</v>
      </c>
      <c r="V22" s="32">
        <f t="shared" si="2"/>
        <v>19.07</v>
      </c>
      <c r="W22" s="26">
        <v>182</v>
      </c>
      <c r="X22" s="32">
        <f t="shared" si="3"/>
        <v>45.42</v>
      </c>
      <c r="Y22" s="26">
        <v>182</v>
      </c>
      <c r="Z22" s="32">
        <f t="shared" si="4"/>
        <v>41.8</v>
      </c>
      <c r="AA22" s="26">
        <v>182</v>
      </c>
      <c r="AB22" s="32">
        <f t="shared" si="5"/>
        <v>250.48000000000002</v>
      </c>
      <c r="AC22" s="26">
        <v>182</v>
      </c>
      <c r="AD22" s="32">
        <f t="shared" si="6"/>
        <v>45.49</v>
      </c>
      <c r="AE22" s="26">
        <v>182</v>
      </c>
      <c r="AF22" s="32">
        <f t="shared" si="7"/>
        <v>51.89</v>
      </c>
      <c r="AG22" s="26">
        <v>182</v>
      </c>
      <c r="AH22" s="32">
        <f t="shared" si="8"/>
        <v>88.7</v>
      </c>
      <c r="AI22" s="26">
        <v>18</v>
      </c>
      <c r="AJ22" s="32">
        <f t="shared" si="9"/>
        <v>151.6</v>
      </c>
      <c r="AK22" s="26">
        <v>18</v>
      </c>
      <c r="AL22" s="34">
        <v>546</v>
      </c>
      <c r="AM22" s="32">
        <f t="shared" si="10"/>
        <v>85.579999999999984</v>
      </c>
      <c r="AN22" s="34">
        <v>546</v>
      </c>
      <c r="AO22" s="32">
        <f t="shared" si="11"/>
        <v>77.3</v>
      </c>
      <c r="AP22" s="34">
        <v>546</v>
      </c>
      <c r="AQ22" s="32">
        <f t="shared" si="12"/>
        <v>172.50000000000003</v>
      </c>
      <c r="AR22" s="34">
        <v>546</v>
      </c>
    </row>
    <row r="23" spans="1:44" ht="12.75" customHeight="1">
      <c r="A23" s="26">
        <v>181</v>
      </c>
      <c r="B23" s="38" t="s">
        <v>163</v>
      </c>
      <c r="C23" s="38" t="s">
        <v>164</v>
      </c>
      <c r="D23" s="39">
        <v>19.11</v>
      </c>
      <c r="E23" s="39">
        <v>45.52</v>
      </c>
      <c r="F23" s="39">
        <v>41.89</v>
      </c>
      <c r="G23" s="38" t="s">
        <v>165</v>
      </c>
      <c r="H23" s="39">
        <v>45.6</v>
      </c>
      <c r="I23" s="39">
        <v>52.01</v>
      </c>
      <c r="J23" s="39">
        <v>89.55</v>
      </c>
      <c r="K23" s="40">
        <v>152.94999999999999</v>
      </c>
      <c r="L23" s="26">
        <v>543</v>
      </c>
      <c r="M23" s="38" t="s">
        <v>167</v>
      </c>
      <c r="N23" s="38" t="s">
        <v>168</v>
      </c>
      <c r="O23" s="38" t="s">
        <v>169</v>
      </c>
      <c r="Q23" s="26">
        <v>181</v>
      </c>
      <c r="R23" s="32">
        <f t="shared" si="0"/>
        <v>92.010000000000019</v>
      </c>
      <c r="S23" s="26">
        <v>181</v>
      </c>
      <c r="T23" s="32">
        <f t="shared" si="1"/>
        <v>102.82</v>
      </c>
      <c r="U23" s="26">
        <v>181</v>
      </c>
      <c r="V23" s="32">
        <f t="shared" si="2"/>
        <v>19.11</v>
      </c>
      <c r="W23" s="26">
        <v>181</v>
      </c>
      <c r="X23" s="32">
        <f t="shared" si="3"/>
        <v>45.52</v>
      </c>
      <c r="Y23" s="26">
        <v>181</v>
      </c>
      <c r="Z23" s="32">
        <f t="shared" si="4"/>
        <v>41.89</v>
      </c>
      <c r="AA23" s="26">
        <v>181</v>
      </c>
      <c r="AB23" s="32">
        <f t="shared" si="5"/>
        <v>250.98</v>
      </c>
      <c r="AC23" s="26">
        <v>181</v>
      </c>
      <c r="AD23" s="32">
        <f t="shared" si="6"/>
        <v>45.6</v>
      </c>
      <c r="AE23" s="26">
        <v>181</v>
      </c>
      <c r="AF23" s="32">
        <f t="shared" si="7"/>
        <v>52.01</v>
      </c>
      <c r="AG23" s="26">
        <v>181</v>
      </c>
      <c r="AH23" s="32">
        <f t="shared" si="8"/>
        <v>89.55</v>
      </c>
      <c r="AI23" s="26">
        <v>19</v>
      </c>
      <c r="AJ23" s="32">
        <f t="shared" si="9"/>
        <v>152.94999999999999</v>
      </c>
      <c r="AK23" s="26">
        <v>19</v>
      </c>
      <c r="AL23" s="34">
        <v>543</v>
      </c>
      <c r="AM23" s="32">
        <f t="shared" si="10"/>
        <v>85.789999999999992</v>
      </c>
      <c r="AN23" s="34">
        <v>543</v>
      </c>
      <c r="AO23" s="32">
        <f t="shared" si="11"/>
        <v>77.490000000000009</v>
      </c>
      <c r="AP23" s="34">
        <v>543</v>
      </c>
      <c r="AQ23" s="32">
        <f t="shared" si="12"/>
        <v>172.88</v>
      </c>
      <c r="AR23" s="34">
        <v>543</v>
      </c>
    </row>
    <row r="24" spans="1:44" ht="12.75" customHeight="1">
      <c r="A24" s="26">
        <v>180</v>
      </c>
      <c r="B24" s="27" t="s">
        <v>172</v>
      </c>
      <c r="C24" s="27" t="s">
        <v>173</v>
      </c>
      <c r="D24" s="28">
        <v>19.149999999999999</v>
      </c>
      <c r="E24" s="28">
        <v>45.62</v>
      </c>
      <c r="F24" s="28">
        <v>41.98</v>
      </c>
      <c r="G24" s="27" t="s">
        <v>174</v>
      </c>
      <c r="H24" s="28">
        <v>45.71</v>
      </c>
      <c r="I24" s="28">
        <v>52.12</v>
      </c>
      <c r="J24" s="28">
        <v>90.4</v>
      </c>
      <c r="K24" s="29">
        <v>154.35</v>
      </c>
      <c r="L24" s="26">
        <v>540</v>
      </c>
      <c r="M24" s="27" t="s">
        <v>175</v>
      </c>
      <c r="N24" s="27" t="s">
        <v>176</v>
      </c>
      <c r="O24" s="27" t="s">
        <v>177</v>
      </c>
      <c r="Q24" s="26">
        <v>180</v>
      </c>
      <c r="R24" s="32">
        <f t="shared" si="0"/>
        <v>92.199999999999989</v>
      </c>
      <c r="S24" s="26">
        <v>180</v>
      </c>
      <c r="T24" s="32">
        <f t="shared" si="1"/>
        <v>103.03</v>
      </c>
      <c r="U24" s="26">
        <v>180</v>
      </c>
      <c r="V24" s="32">
        <f t="shared" si="2"/>
        <v>19.149999999999999</v>
      </c>
      <c r="W24" s="26">
        <v>180</v>
      </c>
      <c r="X24" s="32">
        <f t="shared" si="3"/>
        <v>45.62</v>
      </c>
      <c r="Y24" s="26">
        <v>180</v>
      </c>
      <c r="Z24" s="32">
        <f t="shared" si="4"/>
        <v>41.98</v>
      </c>
      <c r="AA24" s="26">
        <v>180</v>
      </c>
      <c r="AB24" s="32">
        <f t="shared" si="5"/>
        <v>251.48999999999998</v>
      </c>
      <c r="AC24" s="26">
        <v>180</v>
      </c>
      <c r="AD24" s="32">
        <f t="shared" si="6"/>
        <v>45.71</v>
      </c>
      <c r="AE24" s="26">
        <v>180</v>
      </c>
      <c r="AF24" s="32">
        <f t="shared" si="7"/>
        <v>52.12</v>
      </c>
      <c r="AG24" s="26">
        <v>180</v>
      </c>
      <c r="AH24" s="32">
        <f t="shared" si="8"/>
        <v>90.4</v>
      </c>
      <c r="AI24" s="26">
        <v>20</v>
      </c>
      <c r="AJ24" s="32">
        <f t="shared" si="9"/>
        <v>154.35</v>
      </c>
      <c r="AK24" s="26">
        <v>20</v>
      </c>
      <c r="AL24" s="34">
        <v>540</v>
      </c>
      <c r="AM24" s="32">
        <f t="shared" si="10"/>
        <v>86</v>
      </c>
      <c r="AN24" s="34">
        <v>540</v>
      </c>
      <c r="AO24" s="32">
        <f t="shared" si="11"/>
        <v>77.679999999999993</v>
      </c>
      <c r="AP24" s="34">
        <v>540</v>
      </c>
      <c r="AQ24" s="32">
        <f t="shared" si="12"/>
        <v>173.26</v>
      </c>
      <c r="AR24" s="34">
        <v>540</v>
      </c>
    </row>
    <row r="25" spans="1:44" ht="12.75" customHeight="1">
      <c r="A25" s="26">
        <v>179</v>
      </c>
      <c r="B25" s="38" t="s">
        <v>180</v>
      </c>
      <c r="C25" s="38" t="s">
        <v>181</v>
      </c>
      <c r="D25" s="39">
        <v>19.2</v>
      </c>
      <c r="E25" s="39">
        <v>45.73</v>
      </c>
      <c r="F25" s="39">
        <v>42.07</v>
      </c>
      <c r="G25" s="38" t="s">
        <v>182</v>
      </c>
      <c r="H25" s="39">
        <v>45.83</v>
      </c>
      <c r="I25" s="39">
        <v>52.24</v>
      </c>
      <c r="J25" s="39">
        <v>91.3</v>
      </c>
      <c r="K25" s="40">
        <v>155.75</v>
      </c>
      <c r="L25" s="26">
        <v>537</v>
      </c>
      <c r="M25" s="38" t="s">
        <v>183</v>
      </c>
      <c r="N25" s="38" t="s">
        <v>184</v>
      </c>
      <c r="O25" s="38" t="s">
        <v>185</v>
      </c>
      <c r="Q25" s="26">
        <v>179</v>
      </c>
      <c r="R25" s="32">
        <f t="shared" si="0"/>
        <v>92.39</v>
      </c>
      <c r="S25" s="26">
        <v>179</v>
      </c>
      <c r="T25" s="32">
        <f t="shared" si="1"/>
        <v>103.24000000000001</v>
      </c>
      <c r="U25" s="26">
        <v>179</v>
      </c>
      <c r="V25" s="32">
        <f t="shared" si="2"/>
        <v>19.2</v>
      </c>
      <c r="W25" s="26">
        <v>179</v>
      </c>
      <c r="X25" s="32">
        <f t="shared" si="3"/>
        <v>45.73</v>
      </c>
      <c r="Y25" s="26">
        <v>179</v>
      </c>
      <c r="Z25" s="32">
        <f t="shared" si="4"/>
        <v>42.07</v>
      </c>
      <c r="AA25" s="26">
        <v>179</v>
      </c>
      <c r="AB25" s="32">
        <f t="shared" si="5"/>
        <v>252</v>
      </c>
      <c r="AC25" s="26">
        <v>179</v>
      </c>
      <c r="AD25" s="32">
        <f t="shared" si="6"/>
        <v>45.83</v>
      </c>
      <c r="AE25" s="26">
        <v>179</v>
      </c>
      <c r="AF25" s="32">
        <f t="shared" si="7"/>
        <v>52.24</v>
      </c>
      <c r="AG25" s="26">
        <v>179</v>
      </c>
      <c r="AH25" s="32">
        <f t="shared" si="8"/>
        <v>91.3</v>
      </c>
      <c r="AI25" s="26">
        <v>21</v>
      </c>
      <c r="AJ25" s="32">
        <f t="shared" si="9"/>
        <v>155.75</v>
      </c>
      <c r="AK25" s="26">
        <v>21</v>
      </c>
      <c r="AL25" s="34">
        <v>537</v>
      </c>
      <c r="AM25" s="32">
        <f t="shared" si="10"/>
        <v>86.22</v>
      </c>
      <c r="AN25" s="34">
        <v>537</v>
      </c>
      <c r="AO25" s="32">
        <f t="shared" si="11"/>
        <v>77.88000000000001</v>
      </c>
      <c r="AP25" s="34">
        <v>537</v>
      </c>
      <c r="AQ25" s="32">
        <f t="shared" si="12"/>
        <v>173.64999999999998</v>
      </c>
      <c r="AR25" s="34">
        <v>537</v>
      </c>
    </row>
    <row r="26" spans="1:44" ht="12.75" customHeight="1">
      <c r="A26" s="26">
        <v>178</v>
      </c>
      <c r="B26" s="27" t="s">
        <v>186</v>
      </c>
      <c r="C26" s="27" t="s">
        <v>187</v>
      </c>
      <c r="D26" s="28">
        <v>19.239999999999998</v>
      </c>
      <c r="E26" s="28">
        <v>45.83</v>
      </c>
      <c r="F26" s="28">
        <v>42.16</v>
      </c>
      <c r="G26" s="27" t="s">
        <v>188</v>
      </c>
      <c r="H26" s="28">
        <v>45.95</v>
      </c>
      <c r="I26" s="28">
        <v>52.36</v>
      </c>
      <c r="J26" s="28">
        <v>92.15</v>
      </c>
      <c r="K26" s="29">
        <v>157.15</v>
      </c>
      <c r="L26" s="26">
        <v>534</v>
      </c>
      <c r="M26" s="27" t="s">
        <v>189</v>
      </c>
      <c r="N26" s="27" t="s">
        <v>190</v>
      </c>
      <c r="O26" s="27" t="s">
        <v>191</v>
      </c>
      <c r="Q26" s="26">
        <v>178</v>
      </c>
      <c r="R26" s="32">
        <f t="shared" si="0"/>
        <v>92.589999999999989</v>
      </c>
      <c r="S26" s="26">
        <v>178</v>
      </c>
      <c r="T26" s="32">
        <f t="shared" si="1"/>
        <v>103.45</v>
      </c>
      <c r="U26" s="26">
        <v>178</v>
      </c>
      <c r="V26" s="32">
        <f t="shared" si="2"/>
        <v>19.239999999999998</v>
      </c>
      <c r="W26" s="26">
        <v>178</v>
      </c>
      <c r="X26" s="32">
        <f t="shared" si="3"/>
        <v>45.83</v>
      </c>
      <c r="Y26" s="26">
        <v>178</v>
      </c>
      <c r="Z26" s="32">
        <f t="shared" si="4"/>
        <v>42.16</v>
      </c>
      <c r="AA26" s="26">
        <v>178</v>
      </c>
      <c r="AB26" s="32">
        <f t="shared" si="5"/>
        <v>252.51999999999998</v>
      </c>
      <c r="AC26" s="26">
        <v>178</v>
      </c>
      <c r="AD26" s="32">
        <f t="shared" si="6"/>
        <v>45.95</v>
      </c>
      <c r="AE26" s="26">
        <v>178</v>
      </c>
      <c r="AF26" s="32">
        <f t="shared" si="7"/>
        <v>52.36</v>
      </c>
      <c r="AG26" s="26">
        <v>178</v>
      </c>
      <c r="AH26" s="32">
        <f t="shared" si="8"/>
        <v>92.15</v>
      </c>
      <c r="AI26" s="26">
        <v>22</v>
      </c>
      <c r="AJ26" s="32">
        <f t="shared" si="9"/>
        <v>157.15</v>
      </c>
      <c r="AK26" s="26">
        <v>22</v>
      </c>
      <c r="AL26" s="34">
        <v>534</v>
      </c>
      <c r="AM26" s="32">
        <f t="shared" si="10"/>
        <v>86.43</v>
      </c>
      <c r="AN26" s="34">
        <v>534</v>
      </c>
      <c r="AO26" s="32">
        <f t="shared" si="11"/>
        <v>78.069999999999993</v>
      </c>
      <c r="AP26" s="34">
        <v>534</v>
      </c>
      <c r="AQ26" s="32">
        <f t="shared" si="12"/>
        <v>174.03</v>
      </c>
      <c r="AR26" s="34">
        <v>534</v>
      </c>
    </row>
    <row r="27" spans="1:44" ht="12.75" customHeight="1">
      <c r="A27" s="26">
        <v>177</v>
      </c>
      <c r="B27" s="38" t="s">
        <v>192</v>
      </c>
      <c r="C27" s="38" t="s">
        <v>193</v>
      </c>
      <c r="D27" s="39">
        <v>19.28</v>
      </c>
      <c r="E27" s="39">
        <v>45.94</v>
      </c>
      <c r="F27" s="39">
        <v>42.25</v>
      </c>
      <c r="G27" s="38" t="s">
        <v>196</v>
      </c>
      <c r="H27" s="39">
        <v>46.06</v>
      </c>
      <c r="I27" s="39">
        <v>52.48</v>
      </c>
      <c r="J27" s="39">
        <v>93.05</v>
      </c>
      <c r="K27" s="40">
        <v>158.6</v>
      </c>
      <c r="L27" s="26">
        <v>531</v>
      </c>
      <c r="M27" s="38" t="s">
        <v>197</v>
      </c>
      <c r="N27" s="38" t="s">
        <v>198</v>
      </c>
      <c r="O27" s="38" t="s">
        <v>199</v>
      </c>
      <c r="Q27" s="26">
        <v>177</v>
      </c>
      <c r="R27" s="32">
        <f t="shared" si="0"/>
        <v>92.78</v>
      </c>
      <c r="S27" s="26">
        <v>177</v>
      </c>
      <c r="T27" s="32">
        <f t="shared" si="1"/>
        <v>103.66</v>
      </c>
      <c r="U27" s="26">
        <v>177</v>
      </c>
      <c r="V27" s="32">
        <f t="shared" si="2"/>
        <v>19.28</v>
      </c>
      <c r="W27" s="26">
        <v>177</v>
      </c>
      <c r="X27" s="32">
        <f t="shared" si="3"/>
        <v>45.94</v>
      </c>
      <c r="Y27" s="26">
        <v>177</v>
      </c>
      <c r="Z27" s="32">
        <f t="shared" si="4"/>
        <v>42.25</v>
      </c>
      <c r="AA27" s="26">
        <v>177</v>
      </c>
      <c r="AB27" s="32">
        <f t="shared" si="5"/>
        <v>253.02999999999997</v>
      </c>
      <c r="AC27" s="26">
        <v>177</v>
      </c>
      <c r="AD27" s="32">
        <f t="shared" si="6"/>
        <v>46.06</v>
      </c>
      <c r="AE27" s="26">
        <v>177</v>
      </c>
      <c r="AF27" s="32">
        <f t="shared" si="7"/>
        <v>52.48</v>
      </c>
      <c r="AG27" s="26">
        <v>177</v>
      </c>
      <c r="AH27" s="32">
        <f t="shared" si="8"/>
        <v>93.05</v>
      </c>
      <c r="AI27" s="26">
        <v>23</v>
      </c>
      <c r="AJ27" s="32">
        <f t="shared" si="9"/>
        <v>158.6</v>
      </c>
      <c r="AK27" s="26">
        <v>23</v>
      </c>
      <c r="AL27" s="34">
        <v>531</v>
      </c>
      <c r="AM27" s="32">
        <f t="shared" si="10"/>
        <v>86.649999999999991</v>
      </c>
      <c r="AN27" s="34">
        <v>531</v>
      </c>
      <c r="AO27" s="32">
        <f t="shared" si="11"/>
        <v>78.259999999999991</v>
      </c>
      <c r="AP27" s="34">
        <v>531</v>
      </c>
      <c r="AQ27" s="32">
        <f t="shared" si="12"/>
        <v>174.42000000000002</v>
      </c>
      <c r="AR27" s="34">
        <v>531</v>
      </c>
    </row>
    <row r="28" spans="1:44" ht="12.75" customHeight="1">
      <c r="A28" s="26">
        <v>176</v>
      </c>
      <c r="B28" s="27" t="s">
        <v>200</v>
      </c>
      <c r="C28" s="27" t="s">
        <v>201</v>
      </c>
      <c r="D28" s="28">
        <v>19.32</v>
      </c>
      <c r="E28" s="28">
        <v>46.04</v>
      </c>
      <c r="F28" s="28">
        <v>42.34</v>
      </c>
      <c r="G28" s="27" t="s">
        <v>203</v>
      </c>
      <c r="H28" s="28">
        <v>46.18</v>
      </c>
      <c r="I28" s="28">
        <v>52.6</v>
      </c>
      <c r="J28" s="28">
        <v>93.95</v>
      </c>
      <c r="K28" s="29">
        <v>160</v>
      </c>
      <c r="L28" s="26">
        <v>528</v>
      </c>
      <c r="M28" s="27" t="s">
        <v>204</v>
      </c>
      <c r="N28" s="27" t="s">
        <v>205</v>
      </c>
      <c r="O28" s="27" t="s">
        <v>206</v>
      </c>
      <c r="Q28" s="26">
        <v>176</v>
      </c>
      <c r="R28" s="32">
        <f t="shared" si="0"/>
        <v>92.970000000000013</v>
      </c>
      <c r="S28" s="26">
        <v>176</v>
      </c>
      <c r="T28" s="32">
        <f t="shared" si="1"/>
        <v>103.88000000000001</v>
      </c>
      <c r="U28" s="26">
        <v>176</v>
      </c>
      <c r="V28" s="32">
        <f t="shared" si="2"/>
        <v>19.32</v>
      </c>
      <c r="W28" s="26">
        <v>176</v>
      </c>
      <c r="X28" s="32">
        <f t="shared" si="3"/>
        <v>46.04</v>
      </c>
      <c r="Y28" s="26">
        <v>176</v>
      </c>
      <c r="Z28" s="32">
        <f t="shared" si="4"/>
        <v>42.34</v>
      </c>
      <c r="AA28" s="26">
        <v>176</v>
      </c>
      <c r="AB28" s="32">
        <f t="shared" si="5"/>
        <v>253.54999999999998</v>
      </c>
      <c r="AC28" s="26">
        <v>176</v>
      </c>
      <c r="AD28" s="32">
        <f t="shared" si="6"/>
        <v>46.18</v>
      </c>
      <c r="AE28" s="26">
        <v>176</v>
      </c>
      <c r="AF28" s="32">
        <f t="shared" si="7"/>
        <v>52.6</v>
      </c>
      <c r="AG28" s="26">
        <v>176</v>
      </c>
      <c r="AH28" s="32">
        <f t="shared" si="8"/>
        <v>93.95</v>
      </c>
      <c r="AI28" s="26">
        <v>24</v>
      </c>
      <c r="AJ28" s="32">
        <f t="shared" si="9"/>
        <v>160</v>
      </c>
      <c r="AK28" s="26">
        <v>24</v>
      </c>
      <c r="AL28" s="34">
        <v>528</v>
      </c>
      <c r="AM28" s="32">
        <f t="shared" si="10"/>
        <v>86.86</v>
      </c>
      <c r="AN28" s="34">
        <v>528</v>
      </c>
      <c r="AO28" s="32">
        <f t="shared" si="11"/>
        <v>78.460000000000008</v>
      </c>
      <c r="AP28" s="34">
        <v>528</v>
      </c>
      <c r="AQ28" s="32">
        <f t="shared" si="12"/>
        <v>174.81000000000003</v>
      </c>
      <c r="AR28" s="34">
        <v>528</v>
      </c>
    </row>
    <row r="29" spans="1:44" ht="12.75" customHeight="1">
      <c r="A29" s="26">
        <v>175</v>
      </c>
      <c r="B29" s="38" t="s">
        <v>207</v>
      </c>
      <c r="C29" s="38" t="s">
        <v>208</v>
      </c>
      <c r="D29" s="39">
        <v>19.37</v>
      </c>
      <c r="E29" s="39">
        <v>46.15</v>
      </c>
      <c r="F29" s="39">
        <v>42.43</v>
      </c>
      <c r="G29" s="38" t="s">
        <v>209</v>
      </c>
      <c r="H29" s="39">
        <v>46.3</v>
      </c>
      <c r="I29" s="39">
        <v>52.72</v>
      </c>
      <c r="J29" s="39">
        <v>94.8</v>
      </c>
      <c r="K29" s="40">
        <v>161.5</v>
      </c>
      <c r="L29" s="26">
        <v>525</v>
      </c>
      <c r="M29" s="38" t="s">
        <v>210</v>
      </c>
      <c r="N29" s="38" t="s">
        <v>211</v>
      </c>
      <c r="O29" s="38" t="s">
        <v>212</v>
      </c>
      <c r="Q29" s="26">
        <v>175</v>
      </c>
      <c r="R29" s="32">
        <f t="shared" si="0"/>
        <v>93.17</v>
      </c>
      <c r="S29" s="26">
        <v>175</v>
      </c>
      <c r="T29" s="32">
        <f t="shared" si="1"/>
        <v>104.09000000000002</v>
      </c>
      <c r="U29" s="26">
        <v>175</v>
      </c>
      <c r="V29" s="32">
        <f t="shared" si="2"/>
        <v>19.37</v>
      </c>
      <c r="W29" s="26">
        <v>175</v>
      </c>
      <c r="X29" s="32">
        <f t="shared" si="3"/>
        <v>46.15</v>
      </c>
      <c r="Y29" s="26">
        <v>175</v>
      </c>
      <c r="Z29" s="32">
        <f t="shared" si="4"/>
        <v>42.43</v>
      </c>
      <c r="AA29" s="26">
        <v>175</v>
      </c>
      <c r="AB29" s="32">
        <f t="shared" si="5"/>
        <v>254.07000000000002</v>
      </c>
      <c r="AC29" s="26">
        <v>175</v>
      </c>
      <c r="AD29" s="32">
        <f t="shared" si="6"/>
        <v>46.3</v>
      </c>
      <c r="AE29" s="26">
        <v>175</v>
      </c>
      <c r="AF29" s="32">
        <f t="shared" si="7"/>
        <v>52.72</v>
      </c>
      <c r="AG29" s="26">
        <v>175</v>
      </c>
      <c r="AH29" s="32">
        <f t="shared" si="8"/>
        <v>94.8</v>
      </c>
      <c r="AI29" s="26">
        <v>25</v>
      </c>
      <c r="AJ29" s="32">
        <f t="shared" si="9"/>
        <v>161.5</v>
      </c>
      <c r="AK29" s="26">
        <v>25</v>
      </c>
      <c r="AL29" s="34">
        <v>525</v>
      </c>
      <c r="AM29" s="32">
        <f t="shared" si="10"/>
        <v>87.08</v>
      </c>
      <c r="AN29" s="34">
        <v>525</v>
      </c>
      <c r="AO29" s="32">
        <f t="shared" si="11"/>
        <v>78.650000000000006</v>
      </c>
      <c r="AP29" s="34">
        <v>525</v>
      </c>
      <c r="AQ29" s="32">
        <f t="shared" si="12"/>
        <v>175.2</v>
      </c>
      <c r="AR29" s="34">
        <v>525</v>
      </c>
    </row>
    <row r="30" spans="1:44" ht="12.75" customHeight="1">
      <c r="A30" s="26">
        <v>174</v>
      </c>
      <c r="B30" s="27" t="s">
        <v>213</v>
      </c>
      <c r="C30" s="27" t="s">
        <v>214</v>
      </c>
      <c r="D30" s="28">
        <v>19.41</v>
      </c>
      <c r="E30" s="28">
        <v>46.25</v>
      </c>
      <c r="F30" s="28">
        <v>42.52</v>
      </c>
      <c r="G30" s="27" t="s">
        <v>215</v>
      </c>
      <c r="H30" s="28">
        <v>46.41</v>
      </c>
      <c r="I30" s="28">
        <v>52.84</v>
      </c>
      <c r="J30" s="28">
        <v>95.75</v>
      </c>
      <c r="K30" s="29">
        <v>162.94999999999999</v>
      </c>
      <c r="L30" s="26">
        <v>522</v>
      </c>
      <c r="M30" s="27" t="s">
        <v>216</v>
      </c>
      <c r="N30" s="27" t="s">
        <v>217</v>
      </c>
      <c r="O30" s="27" t="s">
        <v>218</v>
      </c>
      <c r="Q30" s="26">
        <v>174</v>
      </c>
      <c r="R30" s="32">
        <f t="shared" si="0"/>
        <v>93.36</v>
      </c>
      <c r="S30" s="26">
        <v>174</v>
      </c>
      <c r="T30" s="32">
        <f t="shared" si="1"/>
        <v>104.31000000000002</v>
      </c>
      <c r="U30" s="26">
        <v>174</v>
      </c>
      <c r="V30" s="32">
        <f t="shared" si="2"/>
        <v>19.41</v>
      </c>
      <c r="W30" s="26">
        <v>174</v>
      </c>
      <c r="X30" s="32">
        <f t="shared" si="3"/>
        <v>46.25</v>
      </c>
      <c r="Y30" s="26">
        <v>174</v>
      </c>
      <c r="Z30" s="32">
        <f t="shared" si="4"/>
        <v>42.52</v>
      </c>
      <c r="AA30" s="26">
        <v>174</v>
      </c>
      <c r="AB30" s="32">
        <f t="shared" si="5"/>
        <v>254.58999999999997</v>
      </c>
      <c r="AC30" s="26">
        <v>174</v>
      </c>
      <c r="AD30" s="32">
        <f t="shared" si="6"/>
        <v>46.41</v>
      </c>
      <c r="AE30" s="26">
        <v>174</v>
      </c>
      <c r="AF30" s="32">
        <f t="shared" si="7"/>
        <v>52.84</v>
      </c>
      <c r="AG30" s="26">
        <v>174</v>
      </c>
      <c r="AH30" s="32">
        <f t="shared" si="8"/>
        <v>95.75</v>
      </c>
      <c r="AI30" s="26">
        <v>26</v>
      </c>
      <c r="AJ30" s="32">
        <f t="shared" si="9"/>
        <v>162.94999999999999</v>
      </c>
      <c r="AK30" s="26">
        <v>26</v>
      </c>
      <c r="AL30" s="34">
        <v>522</v>
      </c>
      <c r="AM30" s="32">
        <f t="shared" si="10"/>
        <v>87.3</v>
      </c>
      <c r="AN30" s="34">
        <v>522</v>
      </c>
      <c r="AO30" s="32">
        <f t="shared" si="11"/>
        <v>78.849999999999994</v>
      </c>
      <c r="AP30" s="34">
        <v>522</v>
      </c>
      <c r="AQ30" s="32">
        <f t="shared" si="12"/>
        <v>175.59</v>
      </c>
      <c r="AR30" s="34">
        <v>522</v>
      </c>
    </row>
    <row r="31" spans="1:44" ht="12.75" customHeight="1">
      <c r="A31" s="26">
        <v>173</v>
      </c>
      <c r="B31" s="38" t="s">
        <v>219</v>
      </c>
      <c r="C31" s="38" t="s">
        <v>220</v>
      </c>
      <c r="D31" s="39">
        <v>19.45</v>
      </c>
      <c r="E31" s="39">
        <v>46.36</v>
      </c>
      <c r="F31" s="39">
        <v>42.62</v>
      </c>
      <c r="G31" s="38" t="s">
        <v>222</v>
      </c>
      <c r="H31" s="39">
        <v>46.53</v>
      </c>
      <c r="I31" s="39">
        <v>52.97</v>
      </c>
      <c r="J31" s="39">
        <v>96.65</v>
      </c>
      <c r="K31" s="40">
        <v>164.45</v>
      </c>
      <c r="L31" s="26">
        <v>519</v>
      </c>
      <c r="M31" s="38" t="s">
        <v>224</v>
      </c>
      <c r="N31" s="38" t="s">
        <v>225</v>
      </c>
      <c r="O31" s="38" t="s">
        <v>226</v>
      </c>
      <c r="Q31" s="26">
        <v>173</v>
      </c>
      <c r="R31" s="32">
        <f t="shared" si="0"/>
        <v>93.560000000000016</v>
      </c>
      <c r="S31" s="26">
        <v>173</v>
      </c>
      <c r="T31" s="32">
        <f t="shared" si="1"/>
        <v>104.52000000000001</v>
      </c>
      <c r="U31" s="26">
        <v>173</v>
      </c>
      <c r="V31" s="32">
        <f t="shared" si="2"/>
        <v>19.45</v>
      </c>
      <c r="W31" s="26">
        <v>173</v>
      </c>
      <c r="X31" s="32">
        <f t="shared" si="3"/>
        <v>46.36</v>
      </c>
      <c r="Y31" s="26">
        <v>173</v>
      </c>
      <c r="Z31" s="32">
        <f t="shared" si="4"/>
        <v>42.62</v>
      </c>
      <c r="AA31" s="26">
        <v>173</v>
      </c>
      <c r="AB31" s="32">
        <f t="shared" si="5"/>
        <v>255.10999999999996</v>
      </c>
      <c r="AC31" s="26">
        <v>173</v>
      </c>
      <c r="AD31" s="32">
        <f t="shared" si="6"/>
        <v>46.53</v>
      </c>
      <c r="AE31" s="26">
        <v>173</v>
      </c>
      <c r="AF31" s="32">
        <f t="shared" si="7"/>
        <v>52.97</v>
      </c>
      <c r="AG31" s="26">
        <v>173</v>
      </c>
      <c r="AH31" s="32">
        <f t="shared" si="8"/>
        <v>96.65</v>
      </c>
      <c r="AI31" s="26">
        <v>27</v>
      </c>
      <c r="AJ31" s="32">
        <f t="shared" si="9"/>
        <v>164.45</v>
      </c>
      <c r="AK31" s="26">
        <v>27</v>
      </c>
      <c r="AL31" s="34">
        <v>519</v>
      </c>
      <c r="AM31" s="32">
        <f t="shared" si="10"/>
        <v>87.52000000000001</v>
      </c>
      <c r="AN31" s="34">
        <v>519</v>
      </c>
      <c r="AO31" s="32">
        <f t="shared" si="11"/>
        <v>79.05</v>
      </c>
      <c r="AP31" s="34">
        <v>519</v>
      </c>
      <c r="AQ31" s="32">
        <f t="shared" si="12"/>
        <v>175.97999999999996</v>
      </c>
      <c r="AR31" s="34">
        <v>519</v>
      </c>
    </row>
    <row r="32" spans="1:44" ht="12.75" customHeight="1">
      <c r="A32" s="26">
        <v>172</v>
      </c>
      <c r="B32" s="27" t="s">
        <v>227</v>
      </c>
      <c r="C32" s="27" t="s">
        <v>228</v>
      </c>
      <c r="D32" s="28">
        <v>19.5</v>
      </c>
      <c r="E32" s="28">
        <v>46.47</v>
      </c>
      <c r="F32" s="28">
        <v>42.71</v>
      </c>
      <c r="G32" s="27" t="s">
        <v>229</v>
      </c>
      <c r="H32" s="28">
        <v>46.65</v>
      </c>
      <c r="I32" s="28">
        <v>53.09</v>
      </c>
      <c r="J32" s="28">
        <v>97.6</v>
      </c>
      <c r="K32" s="29">
        <v>165.95</v>
      </c>
      <c r="L32" s="26">
        <v>516</v>
      </c>
      <c r="M32" s="27" t="s">
        <v>230</v>
      </c>
      <c r="N32" s="27" t="s">
        <v>231</v>
      </c>
      <c r="O32" s="27" t="s">
        <v>232</v>
      </c>
      <c r="Q32" s="26">
        <v>172</v>
      </c>
      <c r="R32" s="32">
        <f t="shared" si="0"/>
        <v>93.75</v>
      </c>
      <c r="S32" s="26">
        <v>172</v>
      </c>
      <c r="T32" s="32">
        <f t="shared" si="1"/>
        <v>104.74000000000001</v>
      </c>
      <c r="U32" s="26">
        <v>172</v>
      </c>
      <c r="V32" s="32">
        <f t="shared" si="2"/>
        <v>19.5</v>
      </c>
      <c r="W32" s="26">
        <v>172</v>
      </c>
      <c r="X32" s="32">
        <f t="shared" si="3"/>
        <v>46.47</v>
      </c>
      <c r="Y32" s="26">
        <v>172</v>
      </c>
      <c r="Z32" s="32">
        <f t="shared" si="4"/>
        <v>42.71</v>
      </c>
      <c r="AA32" s="26">
        <v>172</v>
      </c>
      <c r="AB32" s="32">
        <f t="shared" si="5"/>
        <v>255.63000000000002</v>
      </c>
      <c r="AC32" s="26">
        <v>172</v>
      </c>
      <c r="AD32" s="32">
        <f t="shared" si="6"/>
        <v>46.65</v>
      </c>
      <c r="AE32" s="26">
        <v>172</v>
      </c>
      <c r="AF32" s="32">
        <f t="shared" si="7"/>
        <v>53.09</v>
      </c>
      <c r="AG32" s="26">
        <v>172</v>
      </c>
      <c r="AH32" s="32">
        <f t="shared" si="8"/>
        <v>97.6</v>
      </c>
      <c r="AI32" s="26">
        <v>28</v>
      </c>
      <c r="AJ32" s="32">
        <f t="shared" si="9"/>
        <v>165.95</v>
      </c>
      <c r="AK32" s="26">
        <v>28</v>
      </c>
      <c r="AL32" s="34">
        <v>516</v>
      </c>
      <c r="AM32" s="32">
        <f t="shared" si="10"/>
        <v>87.74</v>
      </c>
      <c r="AN32" s="34">
        <v>516</v>
      </c>
      <c r="AO32" s="32">
        <f t="shared" si="11"/>
        <v>79.239999999999995</v>
      </c>
      <c r="AP32" s="34">
        <v>516</v>
      </c>
      <c r="AQ32" s="32">
        <f t="shared" si="12"/>
        <v>176.38</v>
      </c>
      <c r="AR32" s="34">
        <v>516</v>
      </c>
    </row>
    <row r="33" spans="1:44" ht="12.75" customHeight="1">
      <c r="A33" s="26">
        <v>171</v>
      </c>
      <c r="B33" s="38" t="s">
        <v>233</v>
      </c>
      <c r="C33" s="38" t="s">
        <v>234</v>
      </c>
      <c r="D33" s="39">
        <v>19.54</v>
      </c>
      <c r="E33" s="39">
        <v>46.58</v>
      </c>
      <c r="F33" s="39">
        <v>42.8</v>
      </c>
      <c r="G33" s="38" t="s">
        <v>235</v>
      </c>
      <c r="H33" s="39">
        <v>46.77</v>
      </c>
      <c r="I33" s="39">
        <v>53.21</v>
      </c>
      <c r="J33" s="39">
        <v>98.5</v>
      </c>
      <c r="K33" s="40">
        <v>167.45</v>
      </c>
      <c r="L33" s="26">
        <v>513</v>
      </c>
      <c r="M33" s="38" t="s">
        <v>236</v>
      </c>
      <c r="N33" s="38" t="s">
        <v>237</v>
      </c>
      <c r="O33" s="38" t="s">
        <v>238</v>
      </c>
      <c r="Q33" s="26">
        <v>171</v>
      </c>
      <c r="R33" s="32">
        <f t="shared" si="0"/>
        <v>93.95</v>
      </c>
      <c r="S33" s="26">
        <v>171</v>
      </c>
      <c r="T33" s="32">
        <f t="shared" si="1"/>
        <v>104.96000000000001</v>
      </c>
      <c r="U33" s="26">
        <v>171</v>
      </c>
      <c r="V33" s="32">
        <f t="shared" si="2"/>
        <v>19.54</v>
      </c>
      <c r="W33" s="26">
        <v>171</v>
      </c>
      <c r="X33" s="32">
        <f t="shared" si="3"/>
        <v>46.58</v>
      </c>
      <c r="Y33" s="26">
        <v>171</v>
      </c>
      <c r="Z33" s="32">
        <f t="shared" si="4"/>
        <v>42.8</v>
      </c>
      <c r="AA33" s="26">
        <v>171</v>
      </c>
      <c r="AB33" s="32">
        <f t="shared" si="5"/>
        <v>256.15999999999997</v>
      </c>
      <c r="AC33" s="26">
        <v>171</v>
      </c>
      <c r="AD33" s="32">
        <f t="shared" si="6"/>
        <v>46.77</v>
      </c>
      <c r="AE33" s="26">
        <v>171</v>
      </c>
      <c r="AF33" s="32">
        <f t="shared" si="7"/>
        <v>53.21</v>
      </c>
      <c r="AG33" s="26">
        <v>171</v>
      </c>
      <c r="AH33" s="32">
        <f t="shared" si="8"/>
        <v>98.5</v>
      </c>
      <c r="AI33" s="26">
        <v>29</v>
      </c>
      <c r="AJ33" s="32">
        <f t="shared" si="9"/>
        <v>167.45</v>
      </c>
      <c r="AK33" s="26">
        <v>29</v>
      </c>
      <c r="AL33" s="34">
        <v>513</v>
      </c>
      <c r="AM33" s="32">
        <f t="shared" si="10"/>
        <v>87.96</v>
      </c>
      <c r="AN33" s="34">
        <v>513</v>
      </c>
      <c r="AO33" s="32">
        <f t="shared" si="11"/>
        <v>79.440000000000012</v>
      </c>
      <c r="AP33" s="34">
        <v>513</v>
      </c>
      <c r="AQ33" s="32">
        <f t="shared" si="12"/>
        <v>176.78</v>
      </c>
      <c r="AR33" s="34">
        <v>513</v>
      </c>
    </row>
    <row r="34" spans="1:44" ht="12.75" customHeight="1">
      <c r="A34" s="26">
        <v>170</v>
      </c>
      <c r="B34" s="27" t="s">
        <v>241</v>
      </c>
      <c r="C34" s="27" t="s">
        <v>242</v>
      </c>
      <c r="D34" s="28">
        <v>19.579999999999998</v>
      </c>
      <c r="E34" s="28">
        <v>46.68</v>
      </c>
      <c r="F34" s="28">
        <v>42.9</v>
      </c>
      <c r="G34" s="27" t="s">
        <v>243</v>
      </c>
      <c r="H34" s="28">
        <v>46.89</v>
      </c>
      <c r="I34" s="28">
        <v>53.33</v>
      </c>
      <c r="J34" s="28">
        <v>99.5</v>
      </c>
      <c r="K34" s="29">
        <v>168.95</v>
      </c>
      <c r="L34" s="26">
        <v>510</v>
      </c>
      <c r="M34" s="27" t="s">
        <v>244</v>
      </c>
      <c r="N34" s="27" t="s">
        <v>245</v>
      </c>
      <c r="O34" s="27" t="s">
        <v>246</v>
      </c>
      <c r="Q34" s="26">
        <v>170</v>
      </c>
      <c r="R34" s="32">
        <f t="shared" si="0"/>
        <v>94.15</v>
      </c>
      <c r="S34" s="26">
        <v>170</v>
      </c>
      <c r="T34" s="32">
        <f t="shared" si="1"/>
        <v>105.18</v>
      </c>
      <c r="U34" s="26">
        <v>170</v>
      </c>
      <c r="V34" s="32">
        <f t="shared" si="2"/>
        <v>19.579999999999998</v>
      </c>
      <c r="W34" s="26">
        <v>170</v>
      </c>
      <c r="X34" s="32">
        <f t="shared" si="3"/>
        <v>46.68</v>
      </c>
      <c r="Y34" s="26">
        <v>170</v>
      </c>
      <c r="Z34" s="32">
        <f t="shared" si="4"/>
        <v>42.9</v>
      </c>
      <c r="AA34" s="26">
        <v>170</v>
      </c>
      <c r="AB34" s="32">
        <f t="shared" si="5"/>
        <v>256.69</v>
      </c>
      <c r="AC34" s="26">
        <v>170</v>
      </c>
      <c r="AD34" s="32">
        <f t="shared" si="6"/>
        <v>46.89</v>
      </c>
      <c r="AE34" s="26">
        <v>170</v>
      </c>
      <c r="AF34" s="32">
        <f t="shared" si="7"/>
        <v>53.33</v>
      </c>
      <c r="AG34" s="26">
        <v>170</v>
      </c>
      <c r="AH34" s="32">
        <f t="shared" si="8"/>
        <v>99.5</v>
      </c>
      <c r="AI34" s="26">
        <v>30</v>
      </c>
      <c r="AJ34" s="32">
        <f t="shared" si="9"/>
        <v>168.95</v>
      </c>
      <c r="AK34" s="26">
        <v>30</v>
      </c>
      <c r="AL34" s="34">
        <v>510</v>
      </c>
      <c r="AM34" s="32">
        <f t="shared" si="10"/>
        <v>88.179999999999993</v>
      </c>
      <c r="AN34" s="34">
        <v>510</v>
      </c>
      <c r="AO34" s="32">
        <f t="shared" si="11"/>
        <v>79.64</v>
      </c>
      <c r="AP34" s="34">
        <v>510</v>
      </c>
      <c r="AQ34" s="32">
        <f t="shared" si="12"/>
        <v>177.18</v>
      </c>
      <c r="AR34" s="34">
        <v>510</v>
      </c>
    </row>
    <row r="35" spans="1:44" ht="12.75" customHeight="1">
      <c r="A35" s="26">
        <v>169</v>
      </c>
      <c r="B35" s="38" t="s">
        <v>247</v>
      </c>
      <c r="C35" s="38" t="s">
        <v>248</v>
      </c>
      <c r="D35" s="39">
        <v>19.63</v>
      </c>
      <c r="E35" s="39">
        <v>46.79</v>
      </c>
      <c r="F35" s="39">
        <v>42.99</v>
      </c>
      <c r="G35" s="38" t="s">
        <v>249</v>
      </c>
      <c r="H35" s="39">
        <v>47.01</v>
      </c>
      <c r="I35" s="39">
        <v>53.46</v>
      </c>
      <c r="J35" s="39">
        <v>100.4</v>
      </c>
      <c r="K35" s="40">
        <v>170.5</v>
      </c>
      <c r="L35" s="26">
        <v>507</v>
      </c>
      <c r="M35" s="38" t="s">
        <v>251</v>
      </c>
      <c r="N35" s="38" t="s">
        <v>252</v>
      </c>
      <c r="O35" s="38" t="s">
        <v>253</v>
      </c>
      <c r="Q35" s="26">
        <v>169</v>
      </c>
      <c r="R35" s="32">
        <f t="shared" si="0"/>
        <v>94.35</v>
      </c>
      <c r="S35" s="26">
        <v>169</v>
      </c>
      <c r="T35" s="32">
        <f t="shared" si="1"/>
        <v>105.4</v>
      </c>
      <c r="U35" s="26">
        <v>169</v>
      </c>
      <c r="V35" s="32">
        <f t="shared" si="2"/>
        <v>19.63</v>
      </c>
      <c r="W35" s="26">
        <v>169</v>
      </c>
      <c r="X35" s="32">
        <f t="shared" si="3"/>
        <v>46.79</v>
      </c>
      <c r="Y35" s="26">
        <v>169</v>
      </c>
      <c r="Z35" s="32">
        <f t="shared" si="4"/>
        <v>42.99</v>
      </c>
      <c r="AA35" s="26">
        <v>169</v>
      </c>
      <c r="AB35" s="32">
        <f t="shared" si="5"/>
        <v>257.21999999999997</v>
      </c>
      <c r="AC35" s="26">
        <v>169</v>
      </c>
      <c r="AD35" s="32">
        <f t="shared" si="6"/>
        <v>47.01</v>
      </c>
      <c r="AE35" s="26">
        <v>169</v>
      </c>
      <c r="AF35" s="32">
        <f t="shared" si="7"/>
        <v>53.46</v>
      </c>
      <c r="AG35" s="26">
        <v>169</v>
      </c>
      <c r="AH35" s="32">
        <f t="shared" si="8"/>
        <v>100.4</v>
      </c>
      <c r="AI35" s="26">
        <v>31</v>
      </c>
      <c r="AJ35" s="32">
        <f t="shared" si="9"/>
        <v>170.5</v>
      </c>
      <c r="AK35" s="26">
        <v>31</v>
      </c>
      <c r="AL35" s="34">
        <v>507</v>
      </c>
      <c r="AM35" s="32">
        <f t="shared" si="10"/>
        <v>88.41</v>
      </c>
      <c r="AN35" s="34">
        <v>507</v>
      </c>
      <c r="AO35" s="32">
        <f t="shared" si="11"/>
        <v>79.849999999999994</v>
      </c>
      <c r="AP35" s="34">
        <v>507</v>
      </c>
      <c r="AQ35" s="32">
        <f t="shared" si="12"/>
        <v>177.57999999999998</v>
      </c>
      <c r="AR35" s="34">
        <v>507</v>
      </c>
    </row>
    <row r="36" spans="1:44" ht="12.75" customHeight="1">
      <c r="A36" s="26">
        <v>168</v>
      </c>
      <c r="B36" s="27" t="s">
        <v>254</v>
      </c>
      <c r="C36" s="27" t="s">
        <v>255</v>
      </c>
      <c r="D36" s="28">
        <v>19.670000000000002</v>
      </c>
      <c r="E36" s="28">
        <v>46.9</v>
      </c>
      <c r="F36" s="28">
        <v>43.09</v>
      </c>
      <c r="G36" s="27" t="s">
        <v>256</v>
      </c>
      <c r="H36" s="28">
        <v>47.13</v>
      </c>
      <c r="I36" s="28">
        <v>53.58</v>
      </c>
      <c r="J36" s="28">
        <v>101.35</v>
      </c>
      <c r="K36" s="29">
        <v>172</v>
      </c>
      <c r="L36" s="26">
        <v>504</v>
      </c>
      <c r="M36" s="27" t="s">
        <v>257</v>
      </c>
      <c r="N36" s="27" t="s">
        <v>258</v>
      </c>
      <c r="O36" s="27" t="s">
        <v>259</v>
      </c>
      <c r="Q36" s="26">
        <v>168</v>
      </c>
      <c r="R36" s="32">
        <f t="shared" si="0"/>
        <v>94.549999999999983</v>
      </c>
      <c r="S36" s="26">
        <v>168</v>
      </c>
      <c r="T36" s="32">
        <f t="shared" si="1"/>
        <v>105.62</v>
      </c>
      <c r="U36" s="26">
        <v>168</v>
      </c>
      <c r="V36" s="32">
        <f t="shared" si="2"/>
        <v>19.670000000000002</v>
      </c>
      <c r="W36" s="26">
        <v>168</v>
      </c>
      <c r="X36" s="32">
        <f t="shared" si="3"/>
        <v>46.9</v>
      </c>
      <c r="Y36" s="26">
        <v>168</v>
      </c>
      <c r="Z36" s="32">
        <f t="shared" si="4"/>
        <v>43.09</v>
      </c>
      <c r="AA36" s="26">
        <v>168</v>
      </c>
      <c r="AB36" s="32">
        <f t="shared" si="5"/>
        <v>257.76000000000005</v>
      </c>
      <c r="AC36" s="26">
        <v>168</v>
      </c>
      <c r="AD36" s="32">
        <f t="shared" si="6"/>
        <v>47.13</v>
      </c>
      <c r="AE36" s="26">
        <v>168</v>
      </c>
      <c r="AF36" s="32">
        <f t="shared" si="7"/>
        <v>53.58</v>
      </c>
      <c r="AG36" s="26">
        <v>168</v>
      </c>
      <c r="AH36" s="32">
        <f t="shared" si="8"/>
        <v>101.35</v>
      </c>
      <c r="AI36" s="26">
        <v>32</v>
      </c>
      <c r="AJ36" s="32">
        <f t="shared" si="9"/>
        <v>172</v>
      </c>
      <c r="AK36" s="26">
        <v>32</v>
      </c>
      <c r="AL36" s="34">
        <v>504</v>
      </c>
      <c r="AM36" s="32">
        <f t="shared" si="10"/>
        <v>88.63000000000001</v>
      </c>
      <c r="AN36" s="34">
        <v>504</v>
      </c>
      <c r="AO36" s="32">
        <f t="shared" si="11"/>
        <v>80.05</v>
      </c>
      <c r="AP36" s="34">
        <v>504</v>
      </c>
      <c r="AQ36" s="32">
        <f t="shared" si="12"/>
        <v>177.98</v>
      </c>
      <c r="AR36" s="34">
        <v>504</v>
      </c>
    </row>
    <row r="37" spans="1:44" ht="12.75" customHeight="1">
      <c r="A37" s="26">
        <v>167</v>
      </c>
      <c r="B37" s="38" t="s">
        <v>260</v>
      </c>
      <c r="C37" s="38" t="s">
        <v>261</v>
      </c>
      <c r="D37" s="39">
        <v>19.71</v>
      </c>
      <c r="E37" s="39">
        <v>47.01</v>
      </c>
      <c r="F37" s="39">
        <v>43.18</v>
      </c>
      <c r="G37" s="38" t="s">
        <v>262</v>
      </c>
      <c r="H37" s="39">
        <v>47.26</v>
      </c>
      <c r="I37" s="39">
        <v>53.71</v>
      </c>
      <c r="J37" s="39">
        <v>102.35</v>
      </c>
      <c r="K37" s="40">
        <v>173.6</v>
      </c>
      <c r="L37" s="26">
        <v>501</v>
      </c>
      <c r="M37" s="38" t="s">
        <v>263</v>
      </c>
      <c r="N37" s="38" t="s">
        <v>264</v>
      </c>
      <c r="O37" s="38" t="s">
        <v>265</v>
      </c>
      <c r="Q37" s="26">
        <v>167</v>
      </c>
      <c r="R37" s="32">
        <f t="shared" si="0"/>
        <v>94.75</v>
      </c>
      <c r="S37" s="26">
        <v>167</v>
      </c>
      <c r="T37" s="32">
        <f t="shared" si="1"/>
        <v>105.84</v>
      </c>
      <c r="U37" s="26">
        <v>167</v>
      </c>
      <c r="V37" s="32">
        <f t="shared" si="2"/>
        <v>19.71</v>
      </c>
      <c r="W37" s="26">
        <v>167</v>
      </c>
      <c r="X37" s="32">
        <f t="shared" si="3"/>
        <v>47.01</v>
      </c>
      <c r="Y37" s="26">
        <v>167</v>
      </c>
      <c r="Z37" s="32">
        <f t="shared" si="4"/>
        <v>43.18</v>
      </c>
      <c r="AA37" s="26">
        <v>167</v>
      </c>
      <c r="AB37" s="32">
        <f t="shared" si="5"/>
        <v>258.29000000000002</v>
      </c>
      <c r="AC37" s="26">
        <v>167</v>
      </c>
      <c r="AD37" s="32">
        <f t="shared" si="6"/>
        <v>47.26</v>
      </c>
      <c r="AE37" s="26">
        <v>167</v>
      </c>
      <c r="AF37" s="32">
        <f t="shared" si="7"/>
        <v>53.71</v>
      </c>
      <c r="AG37" s="26">
        <v>167</v>
      </c>
      <c r="AH37" s="32">
        <f t="shared" si="8"/>
        <v>102.35</v>
      </c>
      <c r="AI37" s="26">
        <v>33</v>
      </c>
      <c r="AJ37" s="32">
        <f t="shared" si="9"/>
        <v>173.6</v>
      </c>
      <c r="AK37" s="26">
        <v>33</v>
      </c>
      <c r="AL37" s="34">
        <v>501</v>
      </c>
      <c r="AM37" s="32">
        <f t="shared" si="10"/>
        <v>88.859999999999985</v>
      </c>
      <c r="AN37" s="34">
        <v>501</v>
      </c>
      <c r="AO37" s="32">
        <f t="shared" si="11"/>
        <v>80.249999999999986</v>
      </c>
      <c r="AP37" s="34">
        <v>501</v>
      </c>
      <c r="AQ37" s="32">
        <f t="shared" si="12"/>
        <v>178.39000000000001</v>
      </c>
      <c r="AR37" s="34">
        <v>501</v>
      </c>
    </row>
    <row r="38" spans="1:44" ht="12.75" customHeight="1">
      <c r="A38" s="26">
        <v>166</v>
      </c>
      <c r="B38" s="27" t="s">
        <v>266</v>
      </c>
      <c r="C38" s="27" t="s">
        <v>267</v>
      </c>
      <c r="D38" s="28">
        <v>19.760000000000002</v>
      </c>
      <c r="E38" s="28">
        <v>47.12</v>
      </c>
      <c r="F38" s="28">
        <v>43.28</v>
      </c>
      <c r="G38" s="27" t="s">
        <v>268</v>
      </c>
      <c r="H38" s="28">
        <v>47.38</v>
      </c>
      <c r="I38" s="28">
        <v>53.83</v>
      </c>
      <c r="J38" s="28">
        <v>103.3</v>
      </c>
      <c r="K38" s="29">
        <v>175.15</v>
      </c>
      <c r="L38" s="26">
        <v>498</v>
      </c>
      <c r="M38" s="27" t="s">
        <v>269</v>
      </c>
      <c r="N38" s="27" t="s">
        <v>270</v>
      </c>
      <c r="O38" s="27" t="s">
        <v>271</v>
      </c>
      <c r="Q38" s="26">
        <v>166</v>
      </c>
      <c r="R38" s="32">
        <f t="shared" si="0"/>
        <v>94.95</v>
      </c>
      <c r="S38" s="26">
        <v>166</v>
      </c>
      <c r="T38" s="32">
        <f t="shared" si="1"/>
        <v>106.06</v>
      </c>
      <c r="U38" s="26">
        <v>166</v>
      </c>
      <c r="V38" s="32">
        <f t="shared" si="2"/>
        <v>19.760000000000002</v>
      </c>
      <c r="W38" s="26">
        <v>166</v>
      </c>
      <c r="X38" s="32">
        <f t="shared" si="3"/>
        <v>47.12</v>
      </c>
      <c r="Y38" s="26">
        <v>166</v>
      </c>
      <c r="Z38" s="32">
        <f t="shared" si="4"/>
        <v>43.28</v>
      </c>
      <c r="AA38" s="26">
        <v>166</v>
      </c>
      <c r="AB38" s="32">
        <f t="shared" si="5"/>
        <v>258.83000000000004</v>
      </c>
      <c r="AC38" s="26">
        <v>166</v>
      </c>
      <c r="AD38" s="32">
        <f t="shared" si="6"/>
        <v>47.38</v>
      </c>
      <c r="AE38" s="26">
        <v>166</v>
      </c>
      <c r="AF38" s="32">
        <f t="shared" si="7"/>
        <v>53.83</v>
      </c>
      <c r="AG38" s="26">
        <v>166</v>
      </c>
      <c r="AH38" s="32">
        <f t="shared" si="8"/>
        <v>103.3</v>
      </c>
      <c r="AI38" s="26">
        <v>34</v>
      </c>
      <c r="AJ38" s="32">
        <f t="shared" si="9"/>
        <v>175.15</v>
      </c>
      <c r="AK38" s="26">
        <v>34</v>
      </c>
      <c r="AL38" s="34">
        <v>498</v>
      </c>
      <c r="AM38" s="32">
        <f t="shared" si="10"/>
        <v>89.089999999999989</v>
      </c>
      <c r="AN38" s="34">
        <v>498</v>
      </c>
      <c r="AO38" s="32">
        <f t="shared" si="11"/>
        <v>80.459999999999994</v>
      </c>
      <c r="AP38" s="34">
        <v>498</v>
      </c>
      <c r="AQ38" s="32">
        <f t="shared" si="12"/>
        <v>178.79000000000002</v>
      </c>
      <c r="AR38" s="34">
        <v>498</v>
      </c>
    </row>
    <row r="39" spans="1:44" ht="12.75" customHeight="1">
      <c r="A39" s="26">
        <v>165</v>
      </c>
      <c r="B39" s="38" t="s">
        <v>272</v>
      </c>
      <c r="C39" s="38" t="s">
        <v>273</v>
      </c>
      <c r="D39" s="39">
        <v>19.8</v>
      </c>
      <c r="E39" s="39">
        <v>47.23</v>
      </c>
      <c r="F39" s="39">
        <v>43.37</v>
      </c>
      <c r="G39" s="38" t="s">
        <v>274</v>
      </c>
      <c r="H39" s="39">
        <v>47.5</v>
      </c>
      <c r="I39" s="39">
        <v>53.96</v>
      </c>
      <c r="J39" s="39">
        <v>104.3</v>
      </c>
      <c r="K39" s="40">
        <v>176.75</v>
      </c>
      <c r="L39" s="26">
        <v>495</v>
      </c>
      <c r="M39" s="38" t="s">
        <v>275</v>
      </c>
      <c r="N39" s="38" t="s">
        <v>276</v>
      </c>
      <c r="O39" s="38" t="s">
        <v>277</v>
      </c>
      <c r="Q39" s="26">
        <v>165</v>
      </c>
      <c r="R39" s="32">
        <f t="shared" si="0"/>
        <v>95.15000000000002</v>
      </c>
      <c r="S39" s="26">
        <v>165</v>
      </c>
      <c r="T39" s="32">
        <f t="shared" si="1"/>
        <v>106.29</v>
      </c>
      <c r="U39" s="26">
        <v>165</v>
      </c>
      <c r="V39" s="32">
        <f t="shared" si="2"/>
        <v>19.8</v>
      </c>
      <c r="W39" s="26">
        <v>165</v>
      </c>
      <c r="X39" s="32">
        <f t="shared" si="3"/>
        <v>47.23</v>
      </c>
      <c r="Y39" s="26">
        <v>165</v>
      </c>
      <c r="Z39" s="32">
        <f t="shared" si="4"/>
        <v>43.37</v>
      </c>
      <c r="AA39" s="26">
        <v>165</v>
      </c>
      <c r="AB39" s="32">
        <f t="shared" si="5"/>
        <v>259.37</v>
      </c>
      <c r="AC39" s="26">
        <v>165</v>
      </c>
      <c r="AD39" s="32">
        <f t="shared" si="6"/>
        <v>47.5</v>
      </c>
      <c r="AE39" s="26">
        <v>165</v>
      </c>
      <c r="AF39" s="32">
        <f t="shared" si="7"/>
        <v>53.96</v>
      </c>
      <c r="AG39" s="26">
        <v>165</v>
      </c>
      <c r="AH39" s="32">
        <f t="shared" si="8"/>
        <v>104.3</v>
      </c>
      <c r="AI39" s="26">
        <v>35</v>
      </c>
      <c r="AJ39" s="32">
        <f t="shared" si="9"/>
        <v>176.75</v>
      </c>
      <c r="AK39" s="26">
        <v>35</v>
      </c>
      <c r="AL39" s="34">
        <v>495</v>
      </c>
      <c r="AM39" s="32">
        <f t="shared" si="10"/>
        <v>89.309999999999988</v>
      </c>
      <c r="AN39" s="34">
        <v>495</v>
      </c>
      <c r="AO39" s="32">
        <f t="shared" si="11"/>
        <v>80.660000000000011</v>
      </c>
      <c r="AP39" s="34">
        <v>495</v>
      </c>
      <c r="AQ39" s="32">
        <f t="shared" si="12"/>
        <v>179.2</v>
      </c>
      <c r="AR39" s="34">
        <v>495</v>
      </c>
    </row>
    <row r="40" spans="1:44" ht="12.75" customHeight="1">
      <c r="A40" s="26">
        <v>164</v>
      </c>
      <c r="B40" s="27" t="s">
        <v>278</v>
      </c>
      <c r="C40" s="27" t="s">
        <v>279</v>
      </c>
      <c r="D40" s="28">
        <v>19.850000000000001</v>
      </c>
      <c r="E40" s="28">
        <v>47.35</v>
      </c>
      <c r="F40" s="28">
        <v>43.47</v>
      </c>
      <c r="G40" s="27" t="s">
        <v>280</v>
      </c>
      <c r="H40" s="28">
        <v>47.63</v>
      </c>
      <c r="I40" s="28">
        <v>54.09</v>
      </c>
      <c r="J40" s="28">
        <v>105.3</v>
      </c>
      <c r="K40" s="29">
        <v>178.35</v>
      </c>
      <c r="L40" s="26">
        <v>492</v>
      </c>
      <c r="M40" s="27" t="s">
        <v>281</v>
      </c>
      <c r="N40" s="27" t="s">
        <v>282</v>
      </c>
      <c r="O40" s="27" t="s">
        <v>283</v>
      </c>
      <c r="Q40" s="26">
        <v>164</v>
      </c>
      <c r="R40" s="32">
        <f t="shared" si="0"/>
        <v>95.36</v>
      </c>
      <c r="S40" s="26">
        <v>164</v>
      </c>
      <c r="T40" s="32">
        <f t="shared" si="1"/>
        <v>106.51</v>
      </c>
      <c r="U40" s="26">
        <v>164</v>
      </c>
      <c r="V40" s="32">
        <f t="shared" si="2"/>
        <v>19.850000000000001</v>
      </c>
      <c r="W40" s="26">
        <v>164</v>
      </c>
      <c r="X40" s="32">
        <f t="shared" si="3"/>
        <v>47.35</v>
      </c>
      <c r="Y40" s="26">
        <v>164</v>
      </c>
      <c r="Z40" s="32">
        <f t="shared" si="4"/>
        <v>43.47</v>
      </c>
      <c r="AA40" s="26">
        <v>164</v>
      </c>
      <c r="AB40" s="32">
        <f t="shared" si="5"/>
        <v>259.92</v>
      </c>
      <c r="AC40" s="26">
        <v>164</v>
      </c>
      <c r="AD40" s="32">
        <f t="shared" si="6"/>
        <v>47.63</v>
      </c>
      <c r="AE40" s="26">
        <v>164</v>
      </c>
      <c r="AF40" s="32">
        <f t="shared" si="7"/>
        <v>54.09</v>
      </c>
      <c r="AG40" s="26">
        <v>164</v>
      </c>
      <c r="AH40" s="32">
        <f t="shared" si="8"/>
        <v>105.3</v>
      </c>
      <c r="AI40" s="26">
        <v>36</v>
      </c>
      <c r="AJ40" s="32">
        <f t="shared" si="9"/>
        <v>178.35</v>
      </c>
      <c r="AK40" s="26">
        <v>36</v>
      </c>
      <c r="AL40" s="34">
        <v>492</v>
      </c>
      <c r="AM40" s="32">
        <f t="shared" si="10"/>
        <v>89.54</v>
      </c>
      <c r="AN40" s="34">
        <v>492</v>
      </c>
      <c r="AO40" s="32">
        <f t="shared" si="11"/>
        <v>80.87</v>
      </c>
      <c r="AP40" s="34">
        <v>492</v>
      </c>
      <c r="AQ40" s="32">
        <f t="shared" si="12"/>
        <v>179.60999999999999</v>
      </c>
      <c r="AR40" s="34">
        <v>492</v>
      </c>
    </row>
    <row r="41" spans="1:44" ht="12.75" customHeight="1">
      <c r="A41" s="26">
        <v>163</v>
      </c>
      <c r="B41" s="38" t="s">
        <v>284</v>
      </c>
      <c r="C41" s="38" t="s">
        <v>285</v>
      </c>
      <c r="D41" s="39">
        <v>19.89</v>
      </c>
      <c r="E41" s="39">
        <v>47.46</v>
      </c>
      <c r="F41" s="39">
        <v>43.57</v>
      </c>
      <c r="G41" s="38" t="s">
        <v>286</v>
      </c>
      <c r="H41" s="39">
        <v>47.75</v>
      </c>
      <c r="I41" s="39">
        <v>54.21</v>
      </c>
      <c r="J41" s="39">
        <v>106.3</v>
      </c>
      <c r="K41" s="40">
        <v>179.95</v>
      </c>
      <c r="L41" s="26">
        <v>489</v>
      </c>
      <c r="M41" s="38" t="s">
        <v>287</v>
      </c>
      <c r="N41" s="38" t="s">
        <v>288</v>
      </c>
      <c r="O41" s="38" t="s">
        <v>289</v>
      </c>
      <c r="Q41" s="26">
        <v>163</v>
      </c>
      <c r="R41" s="32">
        <f t="shared" si="0"/>
        <v>95.56</v>
      </c>
      <c r="S41" s="26">
        <v>163</v>
      </c>
      <c r="T41" s="32">
        <f t="shared" si="1"/>
        <v>106.74</v>
      </c>
      <c r="U41" s="26">
        <v>163</v>
      </c>
      <c r="V41" s="32">
        <f t="shared" si="2"/>
        <v>19.89</v>
      </c>
      <c r="W41" s="26">
        <v>163</v>
      </c>
      <c r="X41" s="32">
        <f t="shared" si="3"/>
        <v>47.46</v>
      </c>
      <c r="Y41" s="26">
        <v>163</v>
      </c>
      <c r="Z41" s="32">
        <f t="shared" si="4"/>
        <v>43.57</v>
      </c>
      <c r="AA41" s="26">
        <v>163</v>
      </c>
      <c r="AB41" s="32">
        <f t="shared" si="5"/>
        <v>260.45999999999998</v>
      </c>
      <c r="AC41" s="26">
        <v>163</v>
      </c>
      <c r="AD41" s="32">
        <f t="shared" si="6"/>
        <v>47.75</v>
      </c>
      <c r="AE41" s="26">
        <v>163</v>
      </c>
      <c r="AF41" s="32">
        <f t="shared" si="7"/>
        <v>54.21</v>
      </c>
      <c r="AG41" s="26">
        <v>163</v>
      </c>
      <c r="AH41" s="32">
        <f t="shared" si="8"/>
        <v>106.3</v>
      </c>
      <c r="AI41" s="26">
        <v>37</v>
      </c>
      <c r="AJ41" s="32">
        <f t="shared" si="9"/>
        <v>179.95</v>
      </c>
      <c r="AK41" s="26">
        <v>37</v>
      </c>
      <c r="AL41" s="34">
        <v>489</v>
      </c>
      <c r="AM41" s="32">
        <f t="shared" si="10"/>
        <v>89.78</v>
      </c>
      <c r="AN41" s="34">
        <v>489</v>
      </c>
      <c r="AO41" s="32">
        <f t="shared" si="11"/>
        <v>81.08</v>
      </c>
      <c r="AP41" s="34">
        <v>489</v>
      </c>
      <c r="AQ41" s="32">
        <f t="shared" si="12"/>
        <v>180.03</v>
      </c>
      <c r="AR41" s="34">
        <v>489</v>
      </c>
    </row>
    <row r="42" spans="1:44" ht="12.75" customHeight="1">
      <c r="A42" s="26">
        <v>162</v>
      </c>
      <c r="B42" s="27" t="s">
        <v>290</v>
      </c>
      <c r="C42" s="27" t="s">
        <v>291</v>
      </c>
      <c r="D42" s="28">
        <v>19.940000000000001</v>
      </c>
      <c r="E42" s="28">
        <v>47.57</v>
      </c>
      <c r="F42" s="28">
        <v>43.66</v>
      </c>
      <c r="G42" s="27" t="s">
        <v>292</v>
      </c>
      <c r="H42" s="28">
        <v>47.88</v>
      </c>
      <c r="I42" s="28">
        <v>54.34</v>
      </c>
      <c r="J42" s="28">
        <v>107.35</v>
      </c>
      <c r="K42" s="29">
        <v>181.6</v>
      </c>
      <c r="L42" s="26">
        <v>486</v>
      </c>
      <c r="M42" s="27" t="s">
        <v>293</v>
      </c>
      <c r="N42" s="27" t="s">
        <v>294</v>
      </c>
      <c r="O42" s="27" t="s">
        <v>295</v>
      </c>
      <c r="Q42" s="26">
        <v>162</v>
      </c>
      <c r="R42" s="32">
        <f t="shared" si="0"/>
        <v>95.77</v>
      </c>
      <c r="S42" s="26">
        <v>162</v>
      </c>
      <c r="T42" s="32">
        <f t="shared" si="1"/>
        <v>106.96000000000001</v>
      </c>
      <c r="U42" s="26">
        <v>162</v>
      </c>
      <c r="V42" s="32">
        <f t="shared" si="2"/>
        <v>19.940000000000001</v>
      </c>
      <c r="W42" s="26">
        <v>162</v>
      </c>
      <c r="X42" s="32">
        <f t="shared" si="3"/>
        <v>47.57</v>
      </c>
      <c r="Y42" s="26">
        <v>162</v>
      </c>
      <c r="Z42" s="32">
        <f t="shared" si="4"/>
        <v>43.66</v>
      </c>
      <c r="AA42" s="26">
        <v>162</v>
      </c>
      <c r="AB42" s="32">
        <f t="shared" si="5"/>
        <v>261.01</v>
      </c>
      <c r="AC42" s="26">
        <v>162</v>
      </c>
      <c r="AD42" s="32">
        <f t="shared" si="6"/>
        <v>47.88</v>
      </c>
      <c r="AE42" s="26">
        <v>162</v>
      </c>
      <c r="AF42" s="32">
        <f t="shared" si="7"/>
        <v>54.34</v>
      </c>
      <c r="AG42" s="26">
        <v>162</v>
      </c>
      <c r="AH42" s="32">
        <f t="shared" si="8"/>
        <v>107.35</v>
      </c>
      <c r="AI42" s="26">
        <v>38</v>
      </c>
      <c r="AJ42" s="32">
        <f t="shared" si="9"/>
        <v>181.6</v>
      </c>
      <c r="AK42" s="26">
        <v>38</v>
      </c>
      <c r="AL42" s="34">
        <v>486</v>
      </c>
      <c r="AM42" s="32">
        <f t="shared" si="10"/>
        <v>90.009999999999991</v>
      </c>
      <c r="AN42" s="34">
        <v>486</v>
      </c>
      <c r="AO42" s="32">
        <f t="shared" si="11"/>
        <v>81.28</v>
      </c>
      <c r="AP42" s="34">
        <v>486</v>
      </c>
      <c r="AQ42" s="32">
        <f t="shared" si="12"/>
        <v>180.44</v>
      </c>
      <c r="AR42" s="34">
        <v>486</v>
      </c>
    </row>
    <row r="43" spans="1:44" ht="12.75" customHeight="1">
      <c r="A43" s="26">
        <v>161</v>
      </c>
      <c r="B43" s="38" t="s">
        <v>296</v>
      </c>
      <c r="C43" s="38" t="s">
        <v>297</v>
      </c>
      <c r="D43" s="39">
        <v>19.98</v>
      </c>
      <c r="E43" s="39">
        <v>47.68</v>
      </c>
      <c r="F43" s="39">
        <v>43.76</v>
      </c>
      <c r="G43" s="38" t="s">
        <v>298</v>
      </c>
      <c r="H43" s="39">
        <v>48</v>
      </c>
      <c r="I43" s="39">
        <v>54.47</v>
      </c>
      <c r="J43" s="39">
        <v>108.4</v>
      </c>
      <c r="K43" s="40">
        <v>183.25</v>
      </c>
      <c r="L43" s="26">
        <v>483</v>
      </c>
      <c r="M43" s="38" t="s">
        <v>299</v>
      </c>
      <c r="N43" s="38" t="s">
        <v>300</v>
      </c>
      <c r="O43" s="38" t="s">
        <v>301</v>
      </c>
      <c r="Q43" s="26">
        <v>161</v>
      </c>
      <c r="R43" s="32">
        <f t="shared" si="0"/>
        <v>95.969999999999985</v>
      </c>
      <c r="S43" s="26">
        <v>161</v>
      </c>
      <c r="T43" s="32">
        <f t="shared" si="1"/>
        <v>107.19</v>
      </c>
      <c r="U43" s="26">
        <v>161</v>
      </c>
      <c r="V43" s="32">
        <f t="shared" si="2"/>
        <v>19.98</v>
      </c>
      <c r="W43" s="26">
        <v>161</v>
      </c>
      <c r="X43" s="32">
        <f t="shared" si="3"/>
        <v>47.68</v>
      </c>
      <c r="Y43" s="26">
        <v>161</v>
      </c>
      <c r="Z43" s="32">
        <f t="shared" si="4"/>
        <v>43.76</v>
      </c>
      <c r="AA43" s="26">
        <v>161</v>
      </c>
      <c r="AB43" s="32">
        <f t="shared" si="5"/>
        <v>261.56</v>
      </c>
      <c r="AC43" s="26">
        <v>161</v>
      </c>
      <c r="AD43" s="32">
        <f t="shared" si="6"/>
        <v>48</v>
      </c>
      <c r="AE43" s="26">
        <v>161</v>
      </c>
      <c r="AF43" s="32">
        <f t="shared" si="7"/>
        <v>54.47</v>
      </c>
      <c r="AG43" s="26">
        <v>161</v>
      </c>
      <c r="AH43" s="32">
        <f t="shared" si="8"/>
        <v>108.4</v>
      </c>
      <c r="AI43" s="26">
        <v>39</v>
      </c>
      <c r="AJ43" s="32">
        <f t="shared" si="9"/>
        <v>183.25</v>
      </c>
      <c r="AK43" s="26">
        <v>39</v>
      </c>
      <c r="AL43" s="34">
        <v>483</v>
      </c>
      <c r="AM43" s="32">
        <f t="shared" si="10"/>
        <v>90.24</v>
      </c>
      <c r="AN43" s="34">
        <v>483</v>
      </c>
      <c r="AO43" s="32">
        <f t="shared" si="11"/>
        <v>81.489999999999995</v>
      </c>
      <c r="AP43" s="34">
        <v>483</v>
      </c>
      <c r="AQ43" s="32">
        <f t="shared" si="12"/>
        <v>180.86</v>
      </c>
      <c r="AR43" s="34">
        <v>483</v>
      </c>
    </row>
    <row r="44" spans="1:44" ht="12.75" customHeight="1">
      <c r="A44" s="26">
        <v>160</v>
      </c>
      <c r="B44" s="27" t="s">
        <v>302</v>
      </c>
      <c r="C44" s="27" t="s">
        <v>303</v>
      </c>
      <c r="D44" s="28">
        <v>20.03</v>
      </c>
      <c r="E44" s="28">
        <v>47.8</v>
      </c>
      <c r="F44" s="28">
        <v>43.86</v>
      </c>
      <c r="G44" s="27" t="s">
        <v>304</v>
      </c>
      <c r="H44" s="28">
        <v>48.13</v>
      </c>
      <c r="I44" s="28">
        <v>54.6</v>
      </c>
      <c r="J44" s="28">
        <v>109.4</v>
      </c>
      <c r="K44" s="29">
        <v>184.9</v>
      </c>
      <c r="L44" s="26">
        <v>480</v>
      </c>
      <c r="M44" s="27" t="s">
        <v>305</v>
      </c>
      <c r="N44" s="27" t="s">
        <v>306</v>
      </c>
      <c r="O44" s="27" t="s">
        <v>307</v>
      </c>
      <c r="Q44" s="26">
        <v>160</v>
      </c>
      <c r="R44" s="32">
        <f t="shared" si="0"/>
        <v>96.179999999999993</v>
      </c>
      <c r="S44" s="26">
        <v>160</v>
      </c>
      <c r="T44" s="32">
        <f t="shared" si="1"/>
        <v>107.42</v>
      </c>
      <c r="U44" s="26">
        <v>160</v>
      </c>
      <c r="V44" s="32">
        <f t="shared" si="2"/>
        <v>20.03</v>
      </c>
      <c r="W44" s="26">
        <v>160</v>
      </c>
      <c r="X44" s="32">
        <f t="shared" si="3"/>
        <v>47.8</v>
      </c>
      <c r="Y44" s="26">
        <v>160</v>
      </c>
      <c r="Z44" s="32">
        <f t="shared" si="4"/>
        <v>43.86</v>
      </c>
      <c r="AA44" s="26">
        <v>160</v>
      </c>
      <c r="AB44" s="32">
        <f t="shared" si="5"/>
        <v>262.11</v>
      </c>
      <c r="AC44" s="26">
        <v>160</v>
      </c>
      <c r="AD44" s="32">
        <f t="shared" si="6"/>
        <v>48.13</v>
      </c>
      <c r="AE44" s="26">
        <v>160</v>
      </c>
      <c r="AF44" s="32">
        <f t="shared" si="7"/>
        <v>54.6</v>
      </c>
      <c r="AG44" s="26">
        <v>160</v>
      </c>
      <c r="AH44" s="32">
        <f t="shared" si="8"/>
        <v>109.4</v>
      </c>
      <c r="AI44" s="26">
        <v>40</v>
      </c>
      <c r="AJ44" s="32">
        <f t="shared" si="9"/>
        <v>184.9</v>
      </c>
      <c r="AK44" s="26">
        <v>40</v>
      </c>
      <c r="AL44" s="34">
        <v>480</v>
      </c>
      <c r="AM44" s="32">
        <f t="shared" si="10"/>
        <v>90.47999999999999</v>
      </c>
      <c r="AN44" s="34">
        <v>480</v>
      </c>
      <c r="AO44" s="32">
        <f t="shared" si="11"/>
        <v>81.709999999999994</v>
      </c>
      <c r="AP44" s="34">
        <v>480</v>
      </c>
      <c r="AQ44" s="32">
        <f t="shared" si="12"/>
        <v>181.28</v>
      </c>
      <c r="AR44" s="34">
        <v>480</v>
      </c>
    </row>
    <row r="45" spans="1:44" ht="12.75" customHeight="1">
      <c r="A45" s="26">
        <v>159</v>
      </c>
      <c r="B45" s="38" t="s">
        <v>308</v>
      </c>
      <c r="C45" s="38" t="s">
        <v>309</v>
      </c>
      <c r="D45" s="39">
        <v>20.079999999999998</v>
      </c>
      <c r="E45" s="39">
        <v>47.91</v>
      </c>
      <c r="F45" s="39">
        <v>43.96</v>
      </c>
      <c r="G45" s="38" t="s">
        <v>310</v>
      </c>
      <c r="H45" s="39">
        <v>48.26</v>
      </c>
      <c r="I45" s="39">
        <v>54.73</v>
      </c>
      <c r="J45" s="39">
        <v>110.5</v>
      </c>
      <c r="K45" s="40">
        <v>186.6</v>
      </c>
      <c r="L45" s="26">
        <v>477</v>
      </c>
      <c r="M45" s="38" t="s">
        <v>311</v>
      </c>
      <c r="N45" s="38" t="s">
        <v>312</v>
      </c>
      <c r="O45" s="38" t="s">
        <v>313</v>
      </c>
      <c r="Q45" s="26">
        <v>159</v>
      </c>
      <c r="R45" s="32">
        <f t="shared" si="0"/>
        <v>96.39</v>
      </c>
      <c r="S45" s="26">
        <v>159</v>
      </c>
      <c r="T45" s="32">
        <f t="shared" si="1"/>
        <v>107.64999999999999</v>
      </c>
      <c r="U45" s="26">
        <v>159</v>
      </c>
      <c r="V45" s="32">
        <f t="shared" si="2"/>
        <v>20.079999999999998</v>
      </c>
      <c r="W45" s="26">
        <v>159</v>
      </c>
      <c r="X45" s="32">
        <f t="shared" si="3"/>
        <v>47.91</v>
      </c>
      <c r="Y45" s="26">
        <v>159</v>
      </c>
      <c r="Z45" s="32">
        <f t="shared" si="4"/>
        <v>43.96</v>
      </c>
      <c r="AA45" s="26">
        <v>159</v>
      </c>
      <c r="AB45" s="32">
        <f t="shared" si="5"/>
        <v>262.65999999999997</v>
      </c>
      <c r="AC45" s="26">
        <v>159</v>
      </c>
      <c r="AD45" s="32">
        <f t="shared" si="6"/>
        <v>48.26</v>
      </c>
      <c r="AE45" s="26">
        <v>159</v>
      </c>
      <c r="AF45" s="32">
        <f t="shared" si="7"/>
        <v>54.73</v>
      </c>
      <c r="AG45" s="26">
        <v>159</v>
      </c>
      <c r="AH45" s="32">
        <f t="shared" si="8"/>
        <v>110.5</v>
      </c>
      <c r="AI45" s="26">
        <v>41</v>
      </c>
      <c r="AJ45" s="32">
        <f t="shared" si="9"/>
        <v>186.6</v>
      </c>
      <c r="AK45" s="26">
        <v>41</v>
      </c>
      <c r="AL45" s="34">
        <v>477</v>
      </c>
      <c r="AM45" s="32">
        <f t="shared" si="10"/>
        <v>90.710000000000008</v>
      </c>
      <c r="AN45" s="34">
        <v>477</v>
      </c>
      <c r="AO45" s="32">
        <f t="shared" si="11"/>
        <v>81.919999999999987</v>
      </c>
      <c r="AP45" s="34">
        <v>477</v>
      </c>
      <c r="AQ45" s="32">
        <f t="shared" si="12"/>
        <v>181.70000000000002</v>
      </c>
      <c r="AR45" s="34">
        <v>477</v>
      </c>
    </row>
    <row r="46" spans="1:44" ht="12.75" customHeight="1">
      <c r="A46" s="26">
        <v>158</v>
      </c>
      <c r="B46" s="27" t="s">
        <v>314</v>
      </c>
      <c r="C46" s="27" t="s">
        <v>315</v>
      </c>
      <c r="D46" s="28">
        <v>20.12</v>
      </c>
      <c r="E46" s="28">
        <v>48.02</v>
      </c>
      <c r="F46" s="28">
        <v>44.06</v>
      </c>
      <c r="G46" s="27" t="s">
        <v>316</v>
      </c>
      <c r="H46" s="28">
        <v>48.39</v>
      </c>
      <c r="I46" s="28">
        <v>54.86</v>
      </c>
      <c r="J46" s="28">
        <v>111.5</v>
      </c>
      <c r="K46" s="29">
        <v>188.3</v>
      </c>
      <c r="L46" s="26">
        <v>474</v>
      </c>
      <c r="M46" s="27" t="s">
        <v>317</v>
      </c>
      <c r="N46" s="27" t="s">
        <v>318</v>
      </c>
      <c r="O46" s="27" t="s">
        <v>319</v>
      </c>
      <c r="Q46" s="26">
        <v>158</v>
      </c>
      <c r="R46" s="32">
        <f t="shared" si="0"/>
        <v>96.6</v>
      </c>
      <c r="S46" s="26">
        <v>158</v>
      </c>
      <c r="T46" s="32">
        <f t="shared" si="1"/>
        <v>107.88000000000001</v>
      </c>
      <c r="U46" s="26">
        <v>158</v>
      </c>
      <c r="V46" s="32">
        <f t="shared" si="2"/>
        <v>20.12</v>
      </c>
      <c r="W46" s="26">
        <v>158</v>
      </c>
      <c r="X46" s="32">
        <f t="shared" si="3"/>
        <v>48.02</v>
      </c>
      <c r="Y46" s="26">
        <v>158</v>
      </c>
      <c r="Z46" s="32">
        <f t="shared" si="4"/>
        <v>44.06</v>
      </c>
      <c r="AA46" s="26">
        <v>158</v>
      </c>
      <c r="AB46" s="32">
        <f t="shared" si="5"/>
        <v>263.22000000000003</v>
      </c>
      <c r="AC46" s="26">
        <v>158</v>
      </c>
      <c r="AD46" s="32">
        <f t="shared" si="6"/>
        <v>48.39</v>
      </c>
      <c r="AE46" s="26">
        <v>158</v>
      </c>
      <c r="AF46" s="32">
        <f t="shared" si="7"/>
        <v>54.86</v>
      </c>
      <c r="AG46" s="26">
        <v>158</v>
      </c>
      <c r="AH46" s="32">
        <f t="shared" si="8"/>
        <v>111.5</v>
      </c>
      <c r="AI46" s="26">
        <v>42</v>
      </c>
      <c r="AJ46" s="32">
        <f t="shared" si="9"/>
        <v>188.3</v>
      </c>
      <c r="AK46" s="26">
        <v>42</v>
      </c>
      <c r="AL46" s="34">
        <v>474</v>
      </c>
      <c r="AM46" s="32">
        <f t="shared" si="10"/>
        <v>90.95</v>
      </c>
      <c r="AN46" s="34">
        <v>474</v>
      </c>
      <c r="AO46" s="32">
        <f t="shared" si="11"/>
        <v>82.13000000000001</v>
      </c>
      <c r="AP46" s="34">
        <v>474</v>
      </c>
      <c r="AQ46" s="32">
        <f t="shared" si="12"/>
        <v>182.12000000000003</v>
      </c>
      <c r="AR46" s="34">
        <v>474</v>
      </c>
    </row>
    <row r="47" spans="1:44" ht="12.75" customHeight="1">
      <c r="A47" s="26">
        <v>157</v>
      </c>
      <c r="B47" s="38" t="s">
        <v>321</v>
      </c>
      <c r="C47" s="38" t="s">
        <v>322</v>
      </c>
      <c r="D47" s="39">
        <v>20.170000000000002</v>
      </c>
      <c r="E47" s="39">
        <v>48.14</v>
      </c>
      <c r="F47" s="39">
        <v>44.16</v>
      </c>
      <c r="G47" s="38" t="s">
        <v>323</v>
      </c>
      <c r="H47" s="39">
        <v>48.51</v>
      </c>
      <c r="I47" s="39">
        <v>54.99</v>
      </c>
      <c r="J47" s="39">
        <v>112.6</v>
      </c>
      <c r="K47" s="40">
        <v>190</v>
      </c>
      <c r="L47" s="26">
        <v>471</v>
      </c>
      <c r="M47" s="38" t="s">
        <v>324</v>
      </c>
      <c r="N47" s="38" t="s">
        <v>325</v>
      </c>
      <c r="O47" s="38" t="s">
        <v>326</v>
      </c>
      <c r="Q47" s="26">
        <v>157</v>
      </c>
      <c r="R47" s="32">
        <f t="shared" si="0"/>
        <v>96.81</v>
      </c>
      <c r="S47" s="26">
        <v>157</v>
      </c>
      <c r="T47" s="32">
        <f t="shared" si="1"/>
        <v>108.10999999999999</v>
      </c>
      <c r="U47" s="26">
        <v>157</v>
      </c>
      <c r="V47" s="32">
        <f t="shared" si="2"/>
        <v>20.170000000000002</v>
      </c>
      <c r="W47" s="26">
        <v>157</v>
      </c>
      <c r="X47" s="32">
        <f t="shared" si="3"/>
        <v>48.14</v>
      </c>
      <c r="Y47" s="26">
        <v>157</v>
      </c>
      <c r="Z47" s="32">
        <f t="shared" si="4"/>
        <v>44.16</v>
      </c>
      <c r="AA47" s="26">
        <v>157</v>
      </c>
      <c r="AB47" s="32">
        <f t="shared" si="5"/>
        <v>263.77999999999997</v>
      </c>
      <c r="AC47" s="26">
        <v>157</v>
      </c>
      <c r="AD47" s="32">
        <f t="shared" si="6"/>
        <v>48.51</v>
      </c>
      <c r="AE47" s="26">
        <v>157</v>
      </c>
      <c r="AF47" s="32">
        <f t="shared" si="7"/>
        <v>54.99</v>
      </c>
      <c r="AG47" s="26">
        <v>157</v>
      </c>
      <c r="AH47" s="32">
        <f t="shared" si="8"/>
        <v>112.6</v>
      </c>
      <c r="AI47" s="26">
        <v>43</v>
      </c>
      <c r="AJ47" s="32">
        <f t="shared" si="9"/>
        <v>190</v>
      </c>
      <c r="AK47" s="26">
        <v>43</v>
      </c>
      <c r="AL47" s="34">
        <v>471</v>
      </c>
      <c r="AM47" s="32">
        <f t="shared" si="10"/>
        <v>91.19</v>
      </c>
      <c r="AN47" s="34">
        <v>471</v>
      </c>
      <c r="AO47" s="32">
        <f t="shared" si="11"/>
        <v>82.34</v>
      </c>
      <c r="AP47" s="34">
        <v>471</v>
      </c>
      <c r="AQ47" s="32">
        <f t="shared" si="12"/>
        <v>182.54</v>
      </c>
      <c r="AR47" s="34">
        <v>471</v>
      </c>
    </row>
    <row r="48" spans="1:44" ht="12.75" customHeight="1">
      <c r="A48" s="26">
        <v>156</v>
      </c>
      <c r="B48" s="27" t="s">
        <v>327</v>
      </c>
      <c r="C48" s="27" t="s">
        <v>328</v>
      </c>
      <c r="D48" s="28">
        <v>20.22</v>
      </c>
      <c r="E48" s="28">
        <v>48.25</v>
      </c>
      <c r="F48" s="28">
        <v>44.26</v>
      </c>
      <c r="G48" s="27" t="s">
        <v>329</v>
      </c>
      <c r="H48" s="28">
        <v>48.64</v>
      </c>
      <c r="I48" s="28">
        <v>55.12</v>
      </c>
      <c r="J48" s="28">
        <v>113.65</v>
      </c>
      <c r="K48" s="29">
        <v>191.75</v>
      </c>
      <c r="L48" s="26">
        <v>468</v>
      </c>
      <c r="M48" s="27" t="s">
        <v>330</v>
      </c>
      <c r="N48" s="27" t="s">
        <v>331</v>
      </c>
      <c r="O48" s="27" t="s">
        <v>332</v>
      </c>
      <c r="Q48" s="26">
        <v>156</v>
      </c>
      <c r="R48" s="32">
        <f t="shared" si="0"/>
        <v>97.02</v>
      </c>
      <c r="S48" s="26">
        <v>156</v>
      </c>
      <c r="T48" s="32">
        <f t="shared" si="1"/>
        <v>108.34</v>
      </c>
      <c r="U48" s="26">
        <v>156</v>
      </c>
      <c r="V48" s="32">
        <f t="shared" si="2"/>
        <v>20.22</v>
      </c>
      <c r="W48" s="26">
        <v>156</v>
      </c>
      <c r="X48" s="32">
        <f t="shared" si="3"/>
        <v>48.25</v>
      </c>
      <c r="Y48" s="26">
        <v>156</v>
      </c>
      <c r="Z48" s="32">
        <f t="shared" si="4"/>
        <v>44.26</v>
      </c>
      <c r="AA48" s="26">
        <v>156</v>
      </c>
      <c r="AB48" s="32">
        <f t="shared" si="5"/>
        <v>264.34000000000003</v>
      </c>
      <c r="AC48" s="26">
        <v>156</v>
      </c>
      <c r="AD48" s="32">
        <f t="shared" si="6"/>
        <v>48.64</v>
      </c>
      <c r="AE48" s="26">
        <v>156</v>
      </c>
      <c r="AF48" s="32">
        <f t="shared" si="7"/>
        <v>55.12</v>
      </c>
      <c r="AG48" s="26">
        <v>156</v>
      </c>
      <c r="AH48" s="32">
        <f t="shared" si="8"/>
        <v>113.65</v>
      </c>
      <c r="AI48" s="26">
        <v>44</v>
      </c>
      <c r="AJ48" s="32">
        <f t="shared" si="9"/>
        <v>191.75</v>
      </c>
      <c r="AK48" s="26">
        <v>44</v>
      </c>
      <c r="AL48" s="34">
        <v>468</v>
      </c>
      <c r="AM48" s="32">
        <f t="shared" si="10"/>
        <v>91.429999999999993</v>
      </c>
      <c r="AN48" s="34">
        <v>468</v>
      </c>
      <c r="AO48" s="32">
        <f t="shared" si="11"/>
        <v>82.559999999999988</v>
      </c>
      <c r="AP48" s="34">
        <v>468</v>
      </c>
      <c r="AQ48" s="32">
        <f t="shared" si="12"/>
        <v>182.97</v>
      </c>
      <c r="AR48" s="34">
        <v>468</v>
      </c>
    </row>
    <row r="49" spans="1:44" ht="12.75" customHeight="1">
      <c r="A49" s="26">
        <v>155</v>
      </c>
      <c r="B49" s="38" t="s">
        <v>333</v>
      </c>
      <c r="C49" s="38" t="s">
        <v>334</v>
      </c>
      <c r="D49" s="39">
        <v>20.260000000000002</v>
      </c>
      <c r="E49" s="39">
        <v>48.37</v>
      </c>
      <c r="F49" s="39">
        <v>44.36</v>
      </c>
      <c r="G49" s="38" t="s">
        <v>335</v>
      </c>
      <c r="H49" s="39">
        <v>48.77</v>
      </c>
      <c r="I49" s="39">
        <v>55.26</v>
      </c>
      <c r="J49" s="39">
        <v>114.75</v>
      </c>
      <c r="K49" s="40">
        <v>193.5</v>
      </c>
      <c r="L49" s="26">
        <v>465</v>
      </c>
      <c r="M49" s="38" t="s">
        <v>336</v>
      </c>
      <c r="N49" s="38" t="s">
        <v>337</v>
      </c>
      <c r="O49" s="38" t="s">
        <v>338</v>
      </c>
      <c r="Q49" s="26">
        <v>155</v>
      </c>
      <c r="R49" s="32">
        <f t="shared" si="0"/>
        <v>97.23</v>
      </c>
      <c r="S49" s="26">
        <v>155</v>
      </c>
      <c r="T49" s="32">
        <f t="shared" si="1"/>
        <v>108.58000000000001</v>
      </c>
      <c r="U49" s="26">
        <v>155</v>
      </c>
      <c r="V49" s="32">
        <f t="shared" si="2"/>
        <v>20.260000000000002</v>
      </c>
      <c r="W49" s="26">
        <v>155</v>
      </c>
      <c r="X49" s="32">
        <f t="shared" si="3"/>
        <v>48.37</v>
      </c>
      <c r="Y49" s="26">
        <v>155</v>
      </c>
      <c r="Z49" s="32">
        <f t="shared" si="4"/>
        <v>44.36</v>
      </c>
      <c r="AA49" s="26">
        <v>155</v>
      </c>
      <c r="AB49" s="32">
        <f t="shared" si="5"/>
        <v>264.91000000000003</v>
      </c>
      <c r="AC49" s="26">
        <v>155</v>
      </c>
      <c r="AD49" s="32">
        <f t="shared" si="6"/>
        <v>48.77</v>
      </c>
      <c r="AE49" s="26">
        <v>155</v>
      </c>
      <c r="AF49" s="32">
        <f t="shared" si="7"/>
        <v>55.26</v>
      </c>
      <c r="AG49" s="26">
        <v>155</v>
      </c>
      <c r="AH49" s="32">
        <f t="shared" si="8"/>
        <v>114.75</v>
      </c>
      <c r="AI49" s="26">
        <v>45</v>
      </c>
      <c r="AJ49" s="32">
        <f t="shared" si="9"/>
        <v>193.5</v>
      </c>
      <c r="AK49" s="26">
        <v>45</v>
      </c>
      <c r="AL49" s="34">
        <v>465</v>
      </c>
      <c r="AM49" s="32">
        <f t="shared" si="10"/>
        <v>91.67</v>
      </c>
      <c r="AN49" s="34">
        <v>465</v>
      </c>
      <c r="AO49" s="32">
        <f t="shared" si="11"/>
        <v>82.78</v>
      </c>
      <c r="AP49" s="34">
        <v>465</v>
      </c>
      <c r="AQ49" s="32">
        <f t="shared" si="12"/>
        <v>183.39000000000001</v>
      </c>
      <c r="AR49" s="34">
        <v>465</v>
      </c>
    </row>
    <row r="50" spans="1:44" ht="12.75" customHeight="1">
      <c r="A50" s="26">
        <v>154</v>
      </c>
      <c r="B50" s="27" t="s">
        <v>339</v>
      </c>
      <c r="C50" s="27" t="s">
        <v>340</v>
      </c>
      <c r="D50" s="28">
        <v>20.309999999999999</v>
      </c>
      <c r="E50" s="28">
        <v>48.49</v>
      </c>
      <c r="F50" s="28">
        <v>44.46</v>
      </c>
      <c r="G50" s="27" t="s">
        <v>341</v>
      </c>
      <c r="H50" s="28">
        <v>48.9</v>
      </c>
      <c r="I50" s="28">
        <v>55.39</v>
      </c>
      <c r="J50" s="28">
        <v>115.85</v>
      </c>
      <c r="K50" s="29">
        <v>195.25</v>
      </c>
      <c r="L50" s="26">
        <v>462</v>
      </c>
      <c r="M50" s="27" t="s">
        <v>342</v>
      </c>
      <c r="N50" s="27" t="s">
        <v>343</v>
      </c>
      <c r="O50" s="27" t="s">
        <v>344</v>
      </c>
      <c r="Q50" s="26">
        <v>154</v>
      </c>
      <c r="R50" s="32">
        <f t="shared" si="0"/>
        <v>97.440000000000012</v>
      </c>
      <c r="S50" s="26">
        <v>154</v>
      </c>
      <c r="T50" s="32">
        <f t="shared" si="1"/>
        <v>108.80999999999999</v>
      </c>
      <c r="U50" s="26">
        <v>154</v>
      </c>
      <c r="V50" s="32">
        <f t="shared" si="2"/>
        <v>20.309999999999999</v>
      </c>
      <c r="W50" s="26">
        <v>154</v>
      </c>
      <c r="X50" s="32">
        <f t="shared" si="3"/>
        <v>48.49</v>
      </c>
      <c r="Y50" s="26">
        <v>154</v>
      </c>
      <c r="Z50" s="32">
        <f t="shared" si="4"/>
        <v>44.46</v>
      </c>
      <c r="AA50" s="26">
        <v>154</v>
      </c>
      <c r="AB50" s="32">
        <f t="shared" si="5"/>
        <v>265.46999999999997</v>
      </c>
      <c r="AC50" s="26">
        <v>154</v>
      </c>
      <c r="AD50" s="32">
        <f t="shared" si="6"/>
        <v>48.9</v>
      </c>
      <c r="AE50" s="26">
        <v>154</v>
      </c>
      <c r="AF50" s="32">
        <f t="shared" si="7"/>
        <v>55.39</v>
      </c>
      <c r="AG50" s="26">
        <v>154</v>
      </c>
      <c r="AH50" s="32">
        <f t="shared" si="8"/>
        <v>115.85</v>
      </c>
      <c r="AI50" s="26">
        <v>46</v>
      </c>
      <c r="AJ50" s="32">
        <f t="shared" si="9"/>
        <v>195.25</v>
      </c>
      <c r="AK50" s="26">
        <v>46</v>
      </c>
      <c r="AL50" s="34">
        <v>462</v>
      </c>
      <c r="AM50" s="32">
        <f t="shared" si="10"/>
        <v>91.91</v>
      </c>
      <c r="AN50" s="34">
        <v>462</v>
      </c>
      <c r="AO50" s="32">
        <f t="shared" si="11"/>
        <v>82.99</v>
      </c>
      <c r="AP50" s="34">
        <v>462</v>
      </c>
      <c r="AQ50" s="32">
        <f t="shared" si="12"/>
        <v>183.82</v>
      </c>
      <c r="AR50" s="34">
        <v>462</v>
      </c>
    </row>
    <row r="51" spans="1:44" ht="12.75" customHeight="1">
      <c r="A51" s="26">
        <v>153</v>
      </c>
      <c r="B51" s="38" t="s">
        <v>345</v>
      </c>
      <c r="C51" s="38" t="s">
        <v>346</v>
      </c>
      <c r="D51" s="39">
        <v>20.36</v>
      </c>
      <c r="E51" s="39">
        <v>48.6</v>
      </c>
      <c r="F51" s="39">
        <v>44.56</v>
      </c>
      <c r="G51" s="38" t="s">
        <v>347</v>
      </c>
      <c r="H51" s="39">
        <v>49.04</v>
      </c>
      <c r="I51" s="39">
        <v>55.52</v>
      </c>
      <c r="J51" s="39">
        <v>117</v>
      </c>
      <c r="K51" s="40">
        <v>197</v>
      </c>
      <c r="L51" s="26">
        <v>459</v>
      </c>
      <c r="M51" s="38" t="s">
        <v>348</v>
      </c>
      <c r="N51" s="38" t="s">
        <v>349</v>
      </c>
      <c r="O51" s="38" t="s">
        <v>350</v>
      </c>
      <c r="Q51" s="26">
        <v>153</v>
      </c>
      <c r="R51" s="32">
        <f t="shared" si="0"/>
        <v>97.65</v>
      </c>
      <c r="S51" s="26">
        <v>153</v>
      </c>
      <c r="T51" s="32">
        <f t="shared" si="1"/>
        <v>109.04999999999998</v>
      </c>
      <c r="U51" s="26">
        <v>153</v>
      </c>
      <c r="V51" s="32">
        <f t="shared" si="2"/>
        <v>20.36</v>
      </c>
      <c r="W51" s="26">
        <v>153</v>
      </c>
      <c r="X51" s="32">
        <f t="shared" si="3"/>
        <v>48.6</v>
      </c>
      <c r="Y51" s="26">
        <v>153</v>
      </c>
      <c r="Z51" s="32">
        <f t="shared" si="4"/>
        <v>44.56</v>
      </c>
      <c r="AA51" s="26">
        <v>153</v>
      </c>
      <c r="AB51" s="32">
        <f t="shared" si="5"/>
        <v>266.04000000000002</v>
      </c>
      <c r="AC51" s="26">
        <v>153</v>
      </c>
      <c r="AD51" s="32">
        <f t="shared" si="6"/>
        <v>49.04</v>
      </c>
      <c r="AE51" s="26">
        <v>153</v>
      </c>
      <c r="AF51" s="32">
        <f t="shared" si="7"/>
        <v>55.52</v>
      </c>
      <c r="AG51" s="26">
        <v>153</v>
      </c>
      <c r="AH51" s="32">
        <f t="shared" si="8"/>
        <v>117</v>
      </c>
      <c r="AI51" s="26">
        <v>47</v>
      </c>
      <c r="AJ51" s="32">
        <f t="shared" si="9"/>
        <v>197</v>
      </c>
      <c r="AK51" s="26">
        <v>47</v>
      </c>
      <c r="AL51" s="34">
        <v>459</v>
      </c>
      <c r="AM51" s="32">
        <f t="shared" si="10"/>
        <v>92.149999999999991</v>
      </c>
      <c r="AN51" s="34">
        <v>459</v>
      </c>
      <c r="AO51" s="32">
        <f t="shared" si="11"/>
        <v>83.210000000000008</v>
      </c>
      <c r="AP51" s="34">
        <v>459</v>
      </c>
      <c r="AQ51" s="32">
        <f t="shared" si="12"/>
        <v>184.26000000000002</v>
      </c>
      <c r="AR51" s="34">
        <v>459</v>
      </c>
    </row>
    <row r="52" spans="1:44" ht="12.75" customHeight="1">
      <c r="A52" s="26">
        <v>152</v>
      </c>
      <c r="B52" s="27" t="s">
        <v>352</v>
      </c>
      <c r="C52" s="27" t="s">
        <v>353</v>
      </c>
      <c r="D52" s="28">
        <v>20.399999999999999</v>
      </c>
      <c r="E52" s="28">
        <v>48.72</v>
      </c>
      <c r="F52" s="28">
        <v>44.66</v>
      </c>
      <c r="G52" s="27" t="s">
        <v>354</v>
      </c>
      <c r="H52" s="28">
        <v>49.17</v>
      </c>
      <c r="I52" s="28">
        <v>55.66</v>
      </c>
      <c r="J52" s="28">
        <v>118.1</v>
      </c>
      <c r="K52" s="29">
        <v>198.8</v>
      </c>
      <c r="L52" s="26">
        <v>456</v>
      </c>
      <c r="M52" s="27" t="s">
        <v>355</v>
      </c>
      <c r="N52" s="27" t="s">
        <v>356</v>
      </c>
      <c r="O52" s="27" t="s">
        <v>357</v>
      </c>
      <c r="Q52" s="26">
        <v>152</v>
      </c>
      <c r="R52" s="32">
        <f t="shared" si="0"/>
        <v>97.87</v>
      </c>
      <c r="S52" s="26">
        <v>152</v>
      </c>
      <c r="T52" s="32">
        <f t="shared" si="1"/>
        <v>109.28000000000002</v>
      </c>
      <c r="U52" s="26">
        <v>152</v>
      </c>
      <c r="V52" s="32">
        <f t="shared" si="2"/>
        <v>20.399999999999999</v>
      </c>
      <c r="W52" s="26">
        <v>152</v>
      </c>
      <c r="X52" s="32">
        <f t="shared" si="3"/>
        <v>48.72</v>
      </c>
      <c r="Y52" s="26">
        <v>152</v>
      </c>
      <c r="Z52" s="32">
        <f t="shared" si="4"/>
        <v>44.66</v>
      </c>
      <c r="AA52" s="26">
        <v>152</v>
      </c>
      <c r="AB52" s="32">
        <f t="shared" si="5"/>
        <v>266.61</v>
      </c>
      <c r="AC52" s="26">
        <v>152</v>
      </c>
      <c r="AD52" s="32">
        <f t="shared" si="6"/>
        <v>49.17</v>
      </c>
      <c r="AE52" s="26">
        <v>152</v>
      </c>
      <c r="AF52" s="32">
        <f t="shared" si="7"/>
        <v>55.66</v>
      </c>
      <c r="AG52" s="26">
        <v>152</v>
      </c>
      <c r="AH52" s="32">
        <f t="shared" si="8"/>
        <v>118.1</v>
      </c>
      <c r="AI52" s="26">
        <v>48</v>
      </c>
      <c r="AJ52" s="32">
        <f t="shared" si="9"/>
        <v>198.8</v>
      </c>
      <c r="AK52" s="26">
        <v>48</v>
      </c>
      <c r="AL52" s="34">
        <v>456</v>
      </c>
      <c r="AM52" s="32">
        <f t="shared" si="10"/>
        <v>92.4</v>
      </c>
      <c r="AN52" s="34">
        <v>456</v>
      </c>
      <c r="AO52" s="32">
        <f t="shared" si="11"/>
        <v>83.43</v>
      </c>
      <c r="AP52" s="34">
        <v>456</v>
      </c>
      <c r="AQ52" s="32">
        <f t="shared" si="12"/>
        <v>184.69</v>
      </c>
      <c r="AR52" s="34">
        <v>456</v>
      </c>
    </row>
    <row r="53" spans="1:44" ht="12.75" customHeight="1">
      <c r="A53" s="26">
        <v>151</v>
      </c>
      <c r="B53" s="38" t="s">
        <v>358</v>
      </c>
      <c r="C53" s="38" t="s">
        <v>359</v>
      </c>
      <c r="D53" s="39">
        <v>20.45</v>
      </c>
      <c r="E53" s="39">
        <v>48.84</v>
      </c>
      <c r="F53" s="39">
        <v>44.76</v>
      </c>
      <c r="G53" s="38" t="s">
        <v>360</v>
      </c>
      <c r="H53" s="39">
        <v>49.3</v>
      </c>
      <c r="I53" s="39">
        <v>55.79</v>
      </c>
      <c r="J53" s="39">
        <v>119.25</v>
      </c>
      <c r="K53" s="40">
        <v>200.6</v>
      </c>
      <c r="L53" s="26">
        <v>453</v>
      </c>
      <c r="M53" s="38" t="s">
        <v>361</v>
      </c>
      <c r="N53" s="38" t="s">
        <v>362</v>
      </c>
      <c r="O53" s="38" t="s">
        <v>363</v>
      </c>
      <c r="Q53" s="26">
        <v>151</v>
      </c>
      <c r="R53" s="32">
        <f t="shared" si="0"/>
        <v>98.079999999999984</v>
      </c>
      <c r="S53" s="26">
        <v>151</v>
      </c>
      <c r="T53" s="32">
        <f t="shared" si="1"/>
        <v>109.52000000000001</v>
      </c>
      <c r="U53" s="26">
        <v>151</v>
      </c>
      <c r="V53" s="32">
        <f t="shared" si="2"/>
        <v>20.45</v>
      </c>
      <c r="W53" s="26">
        <v>151</v>
      </c>
      <c r="X53" s="32">
        <f t="shared" si="3"/>
        <v>48.84</v>
      </c>
      <c r="Y53" s="26">
        <v>151</v>
      </c>
      <c r="Z53" s="32">
        <f t="shared" si="4"/>
        <v>44.76</v>
      </c>
      <c r="AA53" s="26">
        <v>151</v>
      </c>
      <c r="AB53" s="32">
        <f t="shared" si="5"/>
        <v>267.18</v>
      </c>
      <c r="AC53" s="26">
        <v>151</v>
      </c>
      <c r="AD53" s="32">
        <f t="shared" si="6"/>
        <v>49.3</v>
      </c>
      <c r="AE53" s="26">
        <v>151</v>
      </c>
      <c r="AF53" s="32">
        <f t="shared" si="7"/>
        <v>55.79</v>
      </c>
      <c r="AG53" s="26">
        <v>151</v>
      </c>
      <c r="AH53" s="32">
        <f t="shared" si="8"/>
        <v>119.25</v>
      </c>
      <c r="AI53" s="26">
        <v>49</v>
      </c>
      <c r="AJ53" s="32">
        <f t="shared" si="9"/>
        <v>200.6</v>
      </c>
      <c r="AK53" s="26">
        <v>49</v>
      </c>
      <c r="AL53" s="34">
        <v>453</v>
      </c>
      <c r="AM53" s="32">
        <f t="shared" si="10"/>
        <v>92.64</v>
      </c>
      <c r="AN53" s="34">
        <v>453</v>
      </c>
      <c r="AO53" s="32">
        <f t="shared" si="11"/>
        <v>83.65</v>
      </c>
      <c r="AP53" s="34">
        <v>453</v>
      </c>
      <c r="AQ53" s="32">
        <f t="shared" si="12"/>
        <v>185.13000000000002</v>
      </c>
      <c r="AR53" s="34">
        <v>453</v>
      </c>
    </row>
    <row r="54" spans="1:44" ht="12.75" customHeight="1">
      <c r="A54" s="26">
        <v>150</v>
      </c>
      <c r="B54" s="27" t="s">
        <v>364</v>
      </c>
      <c r="C54" s="27" t="s">
        <v>365</v>
      </c>
      <c r="D54" s="28">
        <v>20.5</v>
      </c>
      <c r="E54" s="28">
        <v>48.96</v>
      </c>
      <c r="F54" s="28">
        <v>44.87</v>
      </c>
      <c r="G54" s="27" t="s">
        <v>366</v>
      </c>
      <c r="H54" s="28">
        <v>49.43</v>
      </c>
      <c r="I54" s="28">
        <v>55.93</v>
      </c>
      <c r="J54" s="28">
        <v>120.4</v>
      </c>
      <c r="K54" s="29">
        <v>202.4</v>
      </c>
      <c r="L54" s="26">
        <v>450</v>
      </c>
      <c r="M54" s="27" t="s">
        <v>367</v>
      </c>
      <c r="N54" s="27" t="s">
        <v>368</v>
      </c>
      <c r="O54" s="27" t="s">
        <v>369</v>
      </c>
      <c r="Q54" s="26">
        <v>150</v>
      </c>
      <c r="R54" s="32">
        <f t="shared" si="0"/>
        <v>98.299999999999983</v>
      </c>
      <c r="S54" s="26">
        <v>150</v>
      </c>
      <c r="T54" s="32">
        <f t="shared" si="1"/>
        <v>109.75999999999999</v>
      </c>
      <c r="U54" s="26">
        <v>150</v>
      </c>
      <c r="V54" s="32">
        <f t="shared" si="2"/>
        <v>20.5</v>
      </c>
      <c r="W54" s="26">
        <v>150</v>
      </c>
      <c r="X54" s="32">
        <f t="shared" si="3"/>
        <v>48.96</v>
      </c>
      <c r="Y54" s="26">
        <v>150</v>
      </c>
      <c r="Z54" s="32">
        <f t="shared" si="4"/>
        <v>44.87</v>
      </c>
      <c r="AA54" s="26">
        <v>150</v>
      </c>
      <c r="AB54" s="32">
        <f t="shared" si="5"/>
        <v>267.76</v>
      </c>
      <c r="AC54" s="26">
        <v>150</v>
      </c>
      <c r="AD54" s="32">
        <f t="shared" si="6"/>
        <v>49.43</v>
      </c>
      <c r="AE54" s="26">
        <v>150</v>
      </c>
      <c r="AF54" s="32">
        <f t="shared" si="7"/>
        <v>55.93</v>
      </c>
      <c r="AG54" s="26">
        <v>150</v>
      </c>
      <c r="AH54" s="32">
        <f t="shared" si="8"/>
        <v>120.4</v>
      </c>
      <c r="AI54" s="26">
        <v>50</v>
      </c>
      <c r="AJ54" s="32">
        <f t="shared" si="9"/>
        <v>202.4</v>
      </c>
      <c r="AK54" s="26">
        <v>50</v>
      </c>
      <c r="AL54" s="34">
        <v>450</v>
      </c>
      <c r="AM54" s="32">
        <f t="shared" si="10"/>
        <v>92.890000000000015</v>
      </c>
      <c r="AN54" s="34">
        <v>450</v>
      </c>
      <c r="AO54" s="32">
        <f t="shared" si="11"/>
        <v>83.87</v>
      </c>
      <c r="AP54" s="34">
        <v>450</v>
      </c>
      <c r="AQ54" s="32">
        <f t="shared" si="12"/>
        <v>185.56</v>
      </c>
      <c r="AR54" s="34">
        <v>450</v>
      </c>
    </row>
    <row r="55" spans="1:44" ht="12.75" customHeight="1">
      <c r="A55" s="26">
        <v>149</v>
      </c>
      <c r="B55" s="38" t="s">
        <v>371</v>
      </c>
      <c r="C55" s="38" t="s">
        <v>372</v>
      </c>
      <c r="D55" s="39">
        <v>20.55</v>
      </c>
      <c r="E55" s="39">
        <v>49.08</v>
      </c>
      <c r="F55" s="39">
        <v>44.97</v>
      </c>
      <c r="G55" s="38" t="s">
        <v>373</v>
      </c>
      <c r="H55" s="39">
        <v>49.57</v>
      </c>
      <c r="I55" s="39">
        <v>56.06</v>
      </c>
      <c r="J55" s="39">
        <v>121.5</v>
      </c>
      <c r="K55" s="40">
        <v>204.25</v>
      </c>
      <c r="L55" s="26">
        <v>447</v>
      </c>
      <c r="M55" s="38" t="s">
        <v>374</v>
      </c>
      <c r="N55" s="38" t="s">
        <v>375</v>
      </c>
      <c r="O55" s="38" t="s">
        <v>376</v>
      </c>
      <c r="Q55" s="26">
        <v>149</v>
      </c>
      <c r="R55" s="32">
        <f t="shared" si="0"/>
        <v>98.519999999999982</v>
      </c>
      <c r="S55" s="26">
        <v>149</v>
      </c>
      <c r="T55" s="32">
        <f t="shared" si="1"/>
        <v>110.00000000000001</v>
      </c>
      <c r="U55" s="26">
        <v>149</v>
      </c>
      <c r="V55" s="32">
        <f t="shared" si="2"/>
        <v>20.55</v>
      </c>
      <c r="W55" s="26">
        <v>149</v>
      </c>
      <c r="X55" s="32">
        <f t="shared" si="3"/>
        <v>49.08</v>
      </c>
      <c r="Y55" s="26">
        <v>149</v>
      </c>
      <c r="Z55" s="32">
        <f t="shared" si="4"/>
        <v>44.97</v>
      </c>
      <c r="AA55" s="26">
        <v>149</v>
      </c>
      <c r="AB55" s="32">
        <f t="shared" si="5"/>
        <v>268.34000000000003</v>
      </c>
      <c r="AC55" s="26">
        <v>149</v>
      </c>
      <c r="AD55" s="32">
        <f t="shared" si="6"/>
        <v>49.57</v>
      </c>
      <c r="AE55" s="26">
        <v>149</v>
      </c>
      <c r="AF55" s="32">
        <f t="shared" si="7"/>
        <v>56.06</v>
      </c>
      <c r="AG55" s="26">
        <v>149</v>
      </c>
      <c r="AH55" s="32">
        <f t="shared" si="8"/>
        <v>121.5</v>
      </c>
      <c r="AI55" s="26">
        <v>51</v>
      </c>
      <c r="AJ55" s="32">
        <f t="shared" si="9"/>
        <v>204.25</v>
      </c>
      <c r="AK55" s="26">
        <v>51</v>
      </c>
      <c r="AL55" s="34">
        <v>447</v>
      </c>
      <c r="AM55" s="32">
        <f t="shared" si="10"/>
        <v>93.14</v>
      </c>
      <c r="AN55" s="34">
        <v>447</v>
      </c>
      <c r="AO55" s="32">
        <f t="shared" si="11"/>
        <v>84.1</v>
      </c>
      <c r="AP55" s="34">
        <v>447</v>
      </c>
      <c r="AQ55" s="32">
        <f t="shared" si="12"/>
        <v>186</v>
      </c>
      <c r="AR55" s="34">
        <v>447</v>
      </c>
    </row>
    <row r="56" spans="1:44" ht="12.75" customHeight="1">
      <c r="A56" s="26">
        <v>148</v>
      </c>
      <c r="B56" s="27" t="s">
        <v>377</v>
      </c>
      <c r="C56" s="27" t="s">
        <v>378</v>
      </c>
      <c r="D56" s="28">
        <v>20.6</v>
      </c>
      <c r="E56" s="28">
        <v>49.2</v>
      </c>
      <c r="F56" s="28">
        <v>45.07</v>
      </c>
      <c r="G56" s="27" t="s">
        <v>379</v>
      </c>
      <c r="H56" s="28">
        <v>49.7</v>
      </c>
      <c r="I56" s="28">
        <v>56.2</v>
      </c>
      <c r="J56" s="28">
        <v>122.7</v>
      </c>
      <c r="K56" s="29">
        <v>206.1</v>
      </c>
      <c r="L56" s="26">
        <v>444</v>
      </c>
      <c r="M56" s="27" t="s">
        <v>380</v>
      </c>
      <c r="N56" s="27" t="s">
        <v>381</v>
      </c>
      <c r="O56" s="27" t="s">
        <v>382</v>
      </c>
      <c r="Q56" s="26">
        <v>148</v>
      </c>
      <c r="R56" s="32">
        <f t="shared" si="0"/>
        <v>98.72999999999999</v>
      </c>
      <c r="S56" s="26">
        <v>148</v>
      </c>
      <c r="T56" s="32">
        <f t="shared" si="1"/>
        <v>110.24000000000001</v>
      </c>
      <c r="U56" s="26">
        <v>148</v>
      </c>
      <c r="V56" s="32">
        <f t="shared" si="2"/>
        <v>20.6</v>
      </c>
      <c r="W56" s="26">
        <v>148</v>
      </c>
      <c r="X56" s="32">
        <f t="shared" si="3"/>
        <v>49.2</v>
      </c>
      <c r="Y56" s="26">
        <v>148</v>
      </c>
      <c r="Z56" s="32">
        <f t="shared" si="4"/>
        <v>45.07</v>
      </c>
      <c r="AA56" s="26">
        <v>148</v>
      </c>
      <c r="AB56" s="32">
        <f t="shared" si="5"/>
        <v>268.92</v>
      </c>
      <c r="AC56" s="26">
        <v>148</v>
      </c>
      <c r="AD56" s="32">
        <f t="shared" si="6"/>
        <v>49.7</v>
      </c>
      <c r="AE56" s="26">
        <v>148</v>
      </c>
      <c r="AF56" s="32">
        <f t="shared" si="7"/>
        <v>56.2</v>
      </c>
      <c r="AG56" s="26">
        <v>148</v>
      </c>
      <c r="AH56" s="32">
        <f t="shared" si="8"/>
        <v>122.7</v>
      </c>
      <c r="AI56" s="26">
        <v>52</v>
      </c>
      <c r="AJ56" s="32">
        <f t="shared" si="9"/>
        <v>206.1</v>
      </c>
      <c r="AK56" s="26">
        <v>52</v>
      </c>
      <c r="AL56" s="34">
        <v>444</v>
      </c>
      <c r="AM56" s="32">
        <f t="shared" si="10"/>
        <v>93.389999999999986</v>
      </c>
      <c r="AN56" s="34">
        <v>444</v>
      </c>
      <c r="AO56" s="32">
        <f t="shared" si="11"/>
        <v>84.320000000000007</v>
      </c>
      <c r="AP56" s="34">
        <v>444</v>
      </c>
      <c r="AQ56" s="32">
        <f t="shared" si="12"/>
        <v>186.45</v>
      </c>
      <c r="AR56" s="34">
        <v>444</v>
      </c>
    </row>
    <row r="57" spans="1:44" ht="12.75" customHeight="1">
      <c r="A57" s="26">
        <v>147</v>
      </c>
      <c r="B57" s="38" t="s">
        <v>383</v>
      </c>
      <c r="C57" s="38" t="s">
        <v>384</v>
      </c>
      <c r="D57" s="39">
        <v>20.64</v>
      </c>
      <c r="E57" s="39">
        <v>49.32</v>
      </c>
      <c r="F57" s="39">
        <v>45.18</v>
      </c>
      <c r="G57" s="38" t="s">
        <v>386</v>
      </c>
      <c r="H57" s="39">
        <v>49.84</v>
      </c>
      <c r="I57" s="39">
        <v>56.34</v>
      </c>
      <c r="J57" s="39">
        <v>123.85</v>
      </c>
      <c r="K57" s="40">
        <v>208</v>
      </c>
      <c r="L57" s="26">
        <v>441</v>
      </c>
      <c r="M57" s="38" t="s">
        <v>387</v>
      </c>
      <c r="N57" s="38" t="s">
        <v>388</v>
      </c>
      <c r="O57" s="38" t="s">
        <v>390</v>
      </c>
      <c r="Q57" s="26">
        <v>147</v>
      </c>
      <c r="R57" s="32">
        <f t="shared" si="0"/>
        <v>98.949999999999989</v>
      </c>
      <c r="S57" s="26">
        <v>147</v>
      </c>
      <c r="T57" s="32">
        <f t="shared" si="1"/>
        <v>110.47999999999999</v>
      </c>
      <c r="U57" s="26">
        <v>147</v>
      </c>
      <c r="V57" s="32">
        <f t="shared" si="2"/>
        <v>20.64</v>
      </c>
      <c r="W57" s="26">
        <v>147</v>
      </c>
      <c r="X57" s="32">
        <f t="shared" si="3"/>
        <v>49.32</v>
      </c>
      <c r="Y57" s="26">
        <v>147</v>
      </c>
      <c r="Z57" s="32">
        <f t="shared" si="4"/>
        <v>45.18</v>
      </c>
      <c r="AA57" s="26">
        <v>147</v>
      </c>
      <c r="AB57" s="32">
        <f t="shared" si="5"/>
        <v>269.49999999999994</v>
      </c>
      <c r="AC57" s="26">
        <v>147</v>
      </c>
      <c r="AD57" s="32">
        <f t="shared" si="6"/>
        <v>49.84</v>
      </c>
      <c r="AE57" s="26">
        <v>147</v>
      </c>
      <c r="AF57" s="32">
        <f t="shared" si="7"/>
        <v>56.34</v>
      </c>
      <c r="AG57" s="26">
        <v>147</v>
      </c>
      <c r="AH57" s="32">
        <f t="shared" si="8"/>
        <v>123.85</v>
      </c>
      <c r="AI57" s="26">
        <v>53</v>
      </c>
      <c r="AJ57" s="32">
        <f t="shared" si="9"/>
        <v>208</v>
      </c>
      <c r="AK57" s="26">
        <v>53</v>
      </c>
      <c r="AL57" s="34">
        <v>441</v>
      </c>
      <c r="AM57" s="32">
        <f t="shared" si="10"/>
        <v>93.64</v>
      </c>
      <c r="AN57" s="34">
        <v>441</v>
      </c>
      <c r="AO57" s="32">
        <f t="shared" si="11"/>
        <v>84.55</v>
      </c>
      <c r="AP57" s="34">
        <v>441</v>
      </c>
      <c r="AQ57" s="32">
        <f t="shared" si="12"/>
        <v>186.89000000000001</v>
      </c>
      <c r="AR57" s="34">
        <v>441</v>
      </c>
    </row>
    <row r="58" spans="1:44" ht="12.75" customHeight="1">
      <c r="A58" s="26">
        <v>146</v>
      </c>
      <c r="B58" s="27" t="s">
        <v>32</v>
      </c>
      <c r="C58" s="27" t="s">
        <v>392</v>
      </c>
      <c r="D58" s="28">
        <v>20.69</v>
      </c>
      <c r="E58" s="28">
        <v>49.44</v>
      </c>
      <c r="F58" s="28">
        <v>45.28</v>
      </c>
      <c r="G58" s="27" t="s">
        <v>393</v>
      </c>
      <c r="H58" s="28">
        <v>49.98</v>
      </c>
      <c r="I58" s="28">
        <v>56.48</v>
      </c>
      <c r="J58" s="28">
        <v>125.05</v>
      </c>
      <c r="K58" s="29">
        <v>209.9</v>
      </c>
      <c r="L58" s="26">
        <v>438</v>
      </c>
      <c r="M58" s="27" t="s">
        <v>395</v>
      </c>
      <c r="N58" s="27" t="s">
        <v>396</v>
      </c>
      <c r="O58" s="27" t="s">
        <v>397</v>
      </c>
      <c r="Q58" s="26">
        <v>146</v>
      </c>
      <c r="R58" s="32">
        <f t="shared" si="0"/>
        <v>99.170000000000016</v>
      </c>
      <c r="S58" s="26">
        <v>146</v>
      </c>
      <c r="T58" s="32">
        <f t="shared" si="1"/>
        <v>110.71999999999998</v>
      </c>
      <c r="U58" s="26">
        <v>146</v>
      </c>
      <c r="V58" s="32">
        <f t="shared" si="2"/>
        <v>20.69</v>
      </c>
      <c r="W58" s="26">
        <v>146</v>
      </c>
      <c r="X58" s="32">
        <f t="shared" si="3"/>
        <v>49.44</v>
      </c>
      <c r="Y58" s="26">
        <v>146</v>
      </c>
      <c r="Z58" s="32">
        <f t="shared" si="4"/>
        <v>45.28</v>
      </c>
      <c r="AA58" s="26">
        <v>146</v>
      </c>
      <c r="AB58" s="32">
        <f t="shared" si="5"/>
        <v>270.08999999999997</v>
      </c>
      <c r="AC58" s="26">
        <v>146</v>
      </c>
      <c r="AD58" s="32">
        <f t="shared" si="6"/>
        <v>49.98</v>
      </c>
      <c r="AE58" s="26">
        <v>146</v>
      </c>
      <c r="AF58" s="32">
        <f t="shared" si="7"/>
        <v>56.48</v>
      </c>
      <c r="AG58" s="26">
        <v>146</v>
      </c>
      <c r="AH58" s="32">
        <f t="shared" si="8"/>
        <v>125.05</v>
      </c>
      <c r="AI58" s="26">
        <v>54</v>
      </c>
      <c r="AJ58" s="32">
        <f t="shared" si="9"/>
        <v>209.9</v>
      </c>
      <c r="AK58" s="26">
        <v>54</v>
      </c>
      <c r="AL58" s="34">
        <v>438</v>
      </c>
      <c r="AM58" s="32">
        <f t="shared" si="10"/>
        <v>93.89</v>
      </c>
      <c r="AN58" s="34">
        <v>438</v>
      </c>
      <c r="AO58" s="32">
        <f t="shared" si="11"/>
        <v>84.77</v>
      </c>
      <c r="AP58" s="34">
        <v>438</v>
      </c>
      <c r="AQ58" s="32">
        <f t="shared" si="12"/>
        <v>187.33999999999997</v>
      </c>
      <c r="AR58" s="34">
        <v>438</v>
      </c>
    </row>
    <row r="59" spans="1:44" ht="12.75" customHeight="1">
      <c r="A59" s="26">
        <v>145</v>
      </c>
      <c r="B59" s="38" t="s">
        <v>398</v>
      </c>
      <c r="C59" s="38" t="s">
        <v>399</v>
      </c>
      <c r="D59" s="39">
        <v>20.74</v>
      </c>
      <c r="E59" s="39">
        <v>49.56</v>
      </c>
      <c r="F59" s="39">
        <v>45.39</v>
      </c>
      <c r="G59" s="38" t="s">
        <v>400</v>
      </c>
      <c r="H59" s="39">
        <v>50.11</v>
      </c>
      <c r="I59" s="39">
        <v>56.62</v>
      </c>
      <c r="J59" s="39">
        <v>126.25</v>
      </c>
      <c r="K59" s="40">
        <v>211.8</v>
      </c>
      <c r="L59" s="26">
        <v>435</v>
      </c>
      <c r="M59" s="38" t="s">
        <v>401</v>
      </c>
      <c r="N59" s="38" t="s">
        <v>402</v>
      </c>
      <c r="O59" s="38" t="s">
        <v>403</v>
      </c>
      <c r="Q59" s="26">
        <v>145</v>
      </c>
      <c r="R59" s="32">
        <f t="shared" si="0"/>
        <v>99.389999999999986</v>
      </c>
      <c r="S59" s="26">
        <v>145</v>
      </c>
      <c r="T59" s="32">
        <f t="shared" si="1"/>
        <v>110.97</v>
      </c>
      <c r="U59" s="26">
        <v>145</v>
      </c>
      <c r="V59" s="32">
        <f t="shared" si="2"/>
        <v>20.74</v>
      </c>
      <c r="W59" s="26">
        <v>145</v>
      </c>
      <c r="X59" s="32">
        <f t="shared" si="3"/>
        <v>49.56</v>
      </c>
      <c r="Y59" s="26">
        <v>145</v>
      </c>
      <c r="Z59" s="32">
        <f t="shared" si="4"/>
        <v>45.39</v>
      </c>
      <c r="AA59" s="26">
        <v>145</v>
      </c>
      <c r="AB59" s="32">
        <f t="shared" si="5"/>
        <v>270.68</v>
      </c>
      <c r="AC59" s="26">
        <v>145</v>
      </c>
      <c r="AD59" s="32">
        <f t="shared" si="6"/>
        <v>50.11</v>
      </c>
      <c r="AE59" s="26">
        <v>145</v>
      </c>
      <c r="AF59" s="32">
        <f t="shared" si="7"/>
        <v>56.62</v>
      </c>
      <c r="AG59" s="26">
        <v>145</v>
      </c>
      <c r="AH59" s="32">
        <f t="shared" si="8"/>
        <v>126.25</v>
      </c>
      <c r="AI59" s="26">
        <v>55</v>
      </c>
      <c r="AJ59" s="32">
        <f t="shared" si="9"/>
        <v>211.8</v>
      </c>
      <c r="AK59" s="26">
        <v>55</v>
      </c>
      <c r="AL59" s="34">
        <v>435</v>
      </c>
      <c r="AM59" s="32">
        <f t="shared" si="10"/>
        <v>94.139999999999986</v>
      </c>
      <c r="AN59" s="34">
        <v>435</v>
      </c>
      <c r="AO59" s="32">
        <f t="shared" si="11"/>
        <v>85.000000000000014</v>
      </c>
      <c r="AP59" s="34">
        <v>435</v>
      </c>
      <c r="AQ59" s="32">
        <f t="shared" si="12"/>
        <v>187.79</v>
      </c>
      <c r="AR59" s="34">
        <v>435</v>
      </c>
    </row>
    <row r="60" spans="1:44" ht="12.75" customHeight="1">
      <c r="A60" s="26">
        <v>144</v>
      </c>
      <c r="B60" s="27" t="s">
        <v>404</v>
      </c>
      <c r="C60" s="27" t="s">
        <v>405</v>
      </c>
      <c r="D60" s="28">
        <v>20.79</v>
      </c>
      <c r="E60" s="28">
        <v>49.68</v>
      </c>
      <c r="F60" s="28">
        <v>45.49</v>
      </c>
      <c r="G60" s="27" t="s">
        <v>406</v>
      </c>
      <c r="H60" s="28">
        <v>50.25</v>
      </c>
      <c r="I60" s="28">
        <v>56.76</v>
      </c>
      <c r="J60" s="28">
        <v>127.5</v>
      </c>
      <c r="K60" s="29">
        <v>213.7</v>
      </c>
      <c r="L60" s="26">
        <v>432</v>
      </c>
      <c r="M60" s="27" t="s">
        <v>407</v>
      </c>
      <c r="N60" s="27" t="s">
        <v>408</v>
      </c>
      <c r="O60" s="27" t="s">
        <v>409</v>
      </c>
      <c r="Q60" s="26">
        <v>144</v>
      </c>
      <c r="R60" s="32">
        <f t="shared" si="0"/>
        <v>99.61</v>
      </c>
      <c r="S60" s="26">
        <v>144</v>
      </c>
      <c r="T60" s="32">
        <f t="shared" si="1"/>
        <v>111.21</v>
      </c>
      <c r="U60" s="26">
        <v>144</v>
      </c>
      <c r="V60" s="32">
        <f t="shared" si="2"/>
        <v>20.79</v>
      </c>
      <c r="W60" s="26">
        <v>144</v>
      </c>
      <c r="X60" s="32">
        <f t="shared" si="3"/>
        <v>49.68</v>
      </c>
      <c r="Y60" s="26">
        <v>144</v>
      </c>
      <c r="Z60" s="32">
        <f t="shared" si="4"/>
        <v>45.49</v>
      </c>
      <c r="AA60" s="26">
        <v>144</v>
      </c>
      <c r="AB60" s="32">
        <f t="shared" si="5"/>
        <v>271.27000000000004</v>
      </c>
      <c r="AC60" s="26">
        <v>144</v>
      </c>
      <c r="AD60" s="32">
        <f t="shared" si="6"/>
        <v>50.25</v>
      </c>
      <c r="AE60" s="26">
        <v>144</v>
      </c>
      <c r="AF60" s="32">
        <f t="shared" si="7"/>
        <v>56.76</v>
      </c>
      <c r="AG60" s="26">
        <v>144</v>
      </c>
      <c r="AH60" s="32">
        <f t="shared" si="8"/>
        <v>127.5</v>
      </c>
      <c r="AI60" s="26">
        <v>56</v>
      </c>
      <c r="AJ60" s="32">
        <f t="shared" si="9"/>
        <v>213.7</v>
      </c>
      <c r="AK60" s="26">
        <v>56</v>
      </c>
      <c r="AL60" s="34">
        <v>432</v>
      </c>
      <c r="AM60" s="32">
        <f t="shared" si="10"/>
        <v>94.399999999999991</v>
      </c>
      <c r="AN60" s="34">
        <v>432</v>
      </c>
      <c r="AO60" s="32">
        <f t="shared" si="11"/>
        <v>85.23</v>
      </c>
      <c r="AP60" s="34">
        <v>432</v>
      </c>
      <c r="AQ60" s="32">
        <f t="shared" si="12"/>
        <v>188.24</v>
      </c>
      <c r="AR60" s="34">
        <v>432</v>
      </c>
    </row>
    <row r="61" spans="1:44" ht="12.75" customHeight="1">
      <c r="A61" s="26">
        <v>143</v>
      </c>
      <c r="B61" s="38" t="s">
        <v>412</v>
      </c>
      <c r="C61" s="38" t="s">
        <v>413</v>
      </c>
      <c r="D61" s="39">
        <v>20.84</v>
      </c>
      <c r="E61" s="39">
        <v>49.81</v>
      </c>
      <c r="F61" s="39">
        <v>45.6</v>
      </c>
      <c r="G61" s="38" t="s">
        <v>414</v>
      </c>
      <c r="H61" s="39">
        <v>50.39</v>
      </c>
      <c r="I61" s="39">
        <v>56.9</v>
      </c>
      <c r="J61" s="39">
        <v>128.69999999999999</v>
      </c>
      <c r="K61" s="40">
        <v>215.65</v>
      </c>
      <c r="L61" s="26">
        <v>429</v>
      </c>
      <c r="M61" s="38" t="s">
        <v>415</v>
      </c>
      <c r="N61" s="38" t="s">
        <v>416</v>
      </c>
      <c r="O61" s="38" t="s">
        <v>417</v>
      </c>
      <c r="Q61" s="26">
        <v>143</v>
      </c>
      <c r="R61" s="32">
        <f t="shared" si="0"/>
        <v>99.840000000000018</v>
      </c>
      <c r="S61" s="26">
        <v>143</v>
      </c>
      <c r="T61" s="32">
        <f t="shared" si="1"/>
        <v>111.46</v>
      </c>
      <c r="U61" s="26">
        <v>143</v>
      </c>
      <c r="V61" s="32">
        <f t="shared" si="2"/>
        <v>20.84</v>
      </c>
      <c r="W61" s="26">
        <v>143</v>
      </c>
      <c r="X61" s="32">
        <f t="shared" si="3"/>
        <v>49.81</v>
      </c>
      <c r="Y61" s="26">
        <v>143</v>
      </c>
      <c r="Z61" s="32">
        <f t="shared" si="4"/>
        <v>45.6</v>
      </c>
      <c r="AA61" s="26">
        <v>143</v>
      </c>
      <c r="AB61" s="32">
        <f t="shared" si="5"/>
        <v>271.85999999999996</v>
      </c>
      <c r="AC61" s="26">
        <v>143</v>
      </c>
      <c r="AD61" s="32">
        <f t="shared" si="6"/>
        <v>50.39</v>
      </c>
      <c r="AE61" s="26">
        <v>143</v>
      </c>
      <c r="AF61" s="32">
        <f t="shared" si="7"/>
        <v>56.9</v>
      </c>
      <c r="AG61" s="26">
        <v>143</v>
      </c>
      <c r="AH61" s="32">
        <f t="shared" si="8"/>
        <v>128.69999999999999</v>
      </c>
      <c r="AI61" s="26">
        <v>57</v>
      </c>
      <c r="AJ61" s="32">
        <f t="shared" si="9"/>
        <v>215.65</v>
      </c>
      <c r="AK61" s="26">
        <v>57</v>
      </c>
      <c r="AL61" s="34">
        <v>429</v>
      </c>
      <c r="AM61" s="32">
        <f t="shared" si="10"/>
        <v>94.65</v>
      </c>
      <c r="AN61" s="34">
        <v>429</v>
      </c>
      <c r="AO61" s="32">
        <f t="shared" si="11"/>
        <v>85.46</v>
      </c>
      <c r="AP61" s="34">
        <v>429</v>
      </c>
      <c r="AQ61" s="32">
        <f t="shared" si="12"/>
        <v>188.68999999999997</v>
      </c>
      <c r="AR61" s="34">
        <v>429</v>
      </c>
    </row>
    <row r="62" spans="1:44" ht="12.75" customHeight="1">
      <c r="A62" s="26">
        <v>142</v>
      </c>
      <c r="B62" s="27" t="s">
        <v>418</v>
      </c>
      <c r="C62" s="27" t="s">
        <v>419</v>
      </c>
      <c r="D62" s="28">
        <v>20.89</v>
      </c>
      <c r="E62" s="28">
        <v>49.93</v>
      </c>
      <c r="F62" s="28">
        <v>45.71</v>
      </c>
      <c r="G62" s="27" t="s">
        <v>420</v>
      </c>
      <c r="H62" s="28">
        <v>50.53</v>
      </c>
      <c r="I62" s="28">
        <v>57.04</v>
      </c>
      <c r="J62" s="28">
        <v>129.9</v>
      </c>
      <c r="K62" s="29">
        <v>217.6</v>
      </c>
      <c r="L62" s="26">
        <v>426</v>
      </c>
      <c r="M62" s="27" t="s">
        <v>421</v>
      </c>
      <c r="N62" s="27" t="s">
        <v>422</v>
      </c>
      <c r="O62" s="27" t="s">
        <v>423</v>
      </c>
      <c r="Q62" s="26">
        <v>142</v>
      </c>
      <c r="R62" s="32">
        <f t="shared" si="0"/>
        <v>100.06000000000002</v>
      </c>
      <c r="S62" s="26">
        <v>142</v>
      </c>
      <c r="T62" s="32">
        <f t="shared" si="1"/>
        <v>111.7</v>
      </c>
      <c r="U62" s="26">
        <v>142</v>
      </c>
      <c r="V62" s="32">
        <f t="shared" si="2"/>
        <v>20.89</v>
      </c>
      <c r="W62" s="26">
        <v>142</v>
      </c>
      <c r="X62" s="32">
        <f t="shared" si="3"/>
        <v>49.93</v>
      </c>
      <c r="Y62" s="26">
        <v>142</v>
      </c>
      <c r="Z62" s="32">
        <f t="shared" si="4"/>
        <v>45.71</v>
      </c>
      <c r="AA62" s="26">
        <v>142</v>
      </c>
      <c r="AB62" s="32">
        <f t="shared" si="5"/>
        <v>272.46000000000004</v>
      </c>
      <c r="AC62" s="26">
        <v>142</v>
      </c>
      <c r="AD62" s="32">
        <f t="shared" si="6"/>
        <v>50.53</v>
      </c>
      <c r="AE62" s="26">
        <v>142</v>
      </c>
      <c r="AF62" s="32">
        <f t="shared" si="7"/>
        <v>57.04</v>
      </c>
      <c r="AG62" s="26">
        <v>142</v>
      </c>
      <c r="AH62" s="32">
        <f t="shared" si="8"/>
        <v>129.9</v>
      </c>
      <c r="AI62" s="26">
        <v>58</v>
      </c>
      <c r="AJ62" s="32">
        <f t="shared" si="9"/>
        <v>217.6</v>
      </c>
      <c r="AK62" s="26">
        <v>58</v>
      </c>
      <c r="AL62" s="34">
        <v>426</v>
      </c>
      <c r="AM62" s="32">
        <f t="shared" si="10"/>
        <v>94.910000000000011</v>
      </c>
      <c r="AN62" s="34">
        <v>426</v>
      </c>
      <c r="AO62" s="32">
        <f t="shared" si="11"/>
        <v>85.690000000000012</v>
      </c>
      <c r="AP62" s="34">
        <v>426</v>
      </c>
      <c r="AQ62" s="32">
        <f t="shared" si="12"/>
        <v>189.14</v>
      </c>
      <c r="AR62" s="34">
        <v>426</v>
      </c>
    </row>
    <row r="63" spans="1:44" ht="12.75" customHeight="1">
      <c r="A63" s="26">
        <v>141</v>
      </c>
      <c r="B63" s="38" t="s">
        <v>425</v>
      </c>
      <c r="C63" s="38" t="s">
        <v>426</v>
      </c>
      <c r="D63" s="39">
        <v>20.94</v>
      </c>
      <c r="E63" s="39">
        <v>50.06</v>
      </c>
      <c r="F63" s="39">
        <v>45.81</v>
      </c>
      <c r="G63" s="38" t="s">
        <v>427</v>
      </c>
      <c r="H63" s="39">
        <v>50.67</v>
      </c>
      <c r="I63" s="39">
        <v>57.18</v>
      </c>
      <c r="J63" s="39">
        <v>131.15</v>
      </c>
      <c r="K63" s="40">
        <v>219.6</v>
      </c>
      <c r="L63" s="26">
        <v>423</v>
      </c>
      <c r="M63" s="38" t="s">
        <v>428</v>
      </c>
      <c r="N63" s="38" t="s">
        <v>429</v>
      </c>
      <c r="O63" s="38" t="s">
        <v>430</v>
      </c>
      <c r="Q63" s="26">
        <v>141</v>
      </c>
      <c r="R63" s="32">
        <f t="shared" si="0"/>
        <v>100.28000000000002</v>
      </c>
      <c r="S63" s="26">
        <v>141</v>
      </c>
      <c r="T63" s="32">
        <f t="shared" si="1"/>
        <v>111.94999999999999</v>
      </c>
      <c r="U63" s="26">
        <v>141</v>
      </c>
      <c r="V63" s="32">
        <f t="shared" si="2"/>
        <v>20.94</v>
      </c>
      <c r="W63" s="26">
        <v>141</v>
      </c>
      <c r="X63" s="32">
        <f t="shared" si="3"/>
        <v>50.06</v>
      </c>
      <c r="Y63" s="26">
        <v>141</v>
      </c>
      <c r="Z63" s="32">
        <f t="shared" si="4"/>
        <v>45.81</v>
      </c>
      <c r="AA63" s="26">
        <v>141</v>
      </c>
      <c r="AB63" s="32">
        <f t="shared" si="5"/>
        <v>273.06</v>
      </c>
      <c r="AC63" s="26">
        <v>141</v>
      </c>
      <c r="AD63" s="32">
        <f t="shared" si="6"/>
        <v>50.67</v>
      </c>
      <c r="AE63" s="26">
        <v>141</v>
      </c>
      <c r="AF63" s="32">
        <f t="shared" si="7"/>
        <v>57.18</v>
      </c>
      <c r="AG63" s="26">
        <v>141</v>
      </c>
      <c r="AH63" s="32">
        <f t="shared" si="8"/>
        <v>131.15</v>
      </c>
      <c r="AI63" s="26">
        <v>59</v>
      </c>
      <c r="AJ63" s="32">
        <f t="shared" si="9"/>
        <v>219.6</v>
      </c>
      <c r="AK63" s="26">
        <v>59</v>
      </c>
      <c r="AL63" s="34">
        <v>423</v>
      </c>
      <c r="AM63" s="32">
        <f t="shared" si="10"/>
        <v>95.17</v>
      </c>
      <c r="AN63" s="34">
        <v>423</v>
      </c>
      <c r="AO63" s="32">
        <f t="shared" si="11"/>
        <v>85.929999999999993</v>
      </c>
      <c r="AP63" s="34">
        <v>423</v>
      </c>
      <c r="AQ63" s="32">
        <f t="shared" si="12"/>
        <v>189.60000000000002</v>
      </c>
      <c r="AR63" s="34">
        <v>423</v>
      </c>
    </row>
    <row r="64" spans="1:44" ht="12.75" customHeight="1">
      <c r="A64" s="26">
        <v>140</v>
      </c>
      <c r="B64" s="27" t="s">
        <v>431</v>
      </c>
      <c r="C64" s="27" t="s">
        <v>432</v>
      </c>
      <c r="D64" s="28">
        <v>20.99</v>
      </c>
      <c r="E64" s="28">
        <v>50.18</v>
      </c>
      <c r="F64" s="28">
        <v>45.92</v>
      </c>
      <c r="G64" s="27" t="s">
        <v>433</v>
      </c>
      <c r="H64" s="28">
        <v>50.81</v>
      </c>
      <c r="I64" s="28">
        <v>57.32</v>
      </c>
      <c r="J64" s="28">
        <v>132.4</v>
      </c>
      <c r="K64" s="29">
        <v>221.6</v>
      </c>
      <c r="L64" s="26">
        <v>420</v>
      </c>
      <c r="M64" s="27" t="s">
        <v>434</v>
      </c>
      <c r="N64" s="27" t="s">
        <v>435</v>
      </c>
      <c r="O64" s="27" t="s">
        <v>436</v>
      </c>
      <c r="Q64" s="26">
        <v>140</v>
      </c>
      <c r="R64" s="32">
        <f t="shared" si="0"/>
        <v>100.51</v>
      </c>
      <c r="S64" s="26">
        <v>140</v>
      </c>
      <c r="T64" s="32">
        <f t="shared" si="1"/>
        <v>112.20000000000002</v>
      </c>
      <c r="U64" s="26">
        <v>140</v>
      </c>
      <c r="V64" s="32">
        <f t="shared" si="2"/>
        <v>20.99</v>
      </c>
      <c r="W64" s="26">
        <v>140</v>
      </c>
      <c r="X64" s="32">
        <f t="shared" si="3"/>
        <v>50.18</v>
      </c>
      <c r="Y64" s="26">
        <v>140</v>
      </c>
      <c r="Z64" s="32">
        <f t="shared" si="4"/>
        <v>45.92</v>
      </c>
      <c r="AA64" s="26">
        <v>140</v>
      </c>
      <c r="AB64" s="32">
        <f t="shared" si="5"/>
        <v>273.65999999999997</v>
      </c>
      <c r="AC64" s="26">
        <v>140</v>
      </c>
      <c r="AD64" s="32">
        <f t="shared" si="6"/>
        <v>50.81</v>
      </c>
      <c r="AE64" s="26">
        <v>140</v>
      </c>
      <c r="AF64" s="32">
        <f t="shared" si="7"/>
        <v>57.32</v>
      </c>
      <c r="AG64" s="26">
        <v>140</v>
      </c>
      <c r="AH64" s="32">
        <f t="shared" si="8"/>
        <v>132.4</v>
      </c>
      <c r="AI64" s="26">
        <v>60</v>
      </c>
      <c r="AJ64" s="32">
        <f t="shared" si="9"/>
        <v>221.6</v>
      </c>
      <c r="AK64" s="26">
        <v>60</v>
      </c>
      <c r="AL64" s="34">
        <v>420</v>
      </c>
      <c r="AM64" s="32">
        <f t="shared" si="10"/>
        <v>95.43</v>
      </c>
      <c r="AN64" s="34">
        <v>420</v>
      </c>
      <c r="AO64" s="32">
        <f t="shared" si="11"/>
        <v>86.159999999999982</v>
      </c>
      <c r="AP64" s="34">
        <v>420</v>
      </c>
      <c r="AQ64" s="32">
        <f t="shared" si="12"/>
        <v>190.06000000000003</v>
      </c>
      <c r="AR64" s="34">
        <v>420</v>
      </c>
    </row>
    <row r="65" spans="1:44" ht="12.75" customHeight="1">
      <c r="A65" s="26">
        <v>139</v>
      </c>
      <c r="B65" s="38" t="s">
        <v>437</v>
      </c>
      <c r="C65" s="38" t="s">
        <v>438</v>
      </c>
      <c r="D65" s="39">
        <v>21.04</v>
      </c>
      <c r="E65" s="39">
        <v>50.31</v>
      </c>
      <c r="F65" s="39">
        <v>46.03</v>
      </c>
      <c r="G65" s="38" t="s">
        <v>439</v>
      </c>
      <c r="H65" s="39">
        <v>50.95</v>
      </c>
      <c r="I65" s="39">
        <v>57.46</v>
      </c>
      <c r="J65" s="39">
        <v>133.69999999999999</v>
      </c>
      <c r="K65" s="40">
        <v>223.6</v>
      </c>
      <c r="L65" s="26">
        <v>417</v>
      </c>
      <c r="M65" s="38" t="s">
        <v>440</v>
      </c>
      <c r="N65" s="38" t="s">
        <v>441</v>
      </c>
      <c r="O65" s="38" t="s">
        <v>442</v>
      </c>
      <c r="Q65" s="26">
        <v>139</v>
      </c>
      <c r="R65" s="32">
        <f t="shared" si="0"/>
        <v>100.74000000000001</v>
      </c>
      <c r="S65" s="26">
        <v>139</v>
      </c>
      <c r="T65" s="32">
        <f t="shared" si="1"/>
        <v>112.45</v>
      </c>
      <c r="U65" s="26">
        <v>139</v>
      </c>
      <c r="V65" s="32">
        <f t="shared" si="2"/>
        <v>21.04</v>
      </c>
      <c r="W65" s="26">
        <v>139</v>
      </c>
      <c r="X65" s="32">
        <f t="shared" si="3"/>
        <v>50.31</v>
      </c>
      <c r="Y65" s="26">
        <v>139</v>
      </c>
      <c r="Z65" s="32">
        <f t="shared" si="4"/>
        <v>46.03</v>
      </c>
      <c r="AA65" s="26">
        <v>139</v>
      </c>
      <c r="AB65" s="32">
        <f t="shared" si="5"/>
        <v>274.26</v>
      </c>
      <c r="AC65" s="26">
        <v>139</v>
      </c>
      <c r="AD65" s="32">
        <f t="shared" si="6"/>
        <v>50.95</v>
      </c>
      <c r="AE65" s="26">
        <v>139</v>
      </c>
      <c r="AF65" s="32">
        <f t="shared" si="7"/>
        <v>57.46</v>
      </c>
      <c r="AG65" s="26">
        <v>139</v>
      </c>
      <c r="AH65" s="32">
        <f t="shared" si="8"/>
        <v>133.69999999999999</v>
      </c>
      <c r="AI65" s="26">
        <v>61</v>
      </c>
      <c r="AJ65" s="32">
        <f t="shared" si="9"/>
        <v>223.6</v>
      </c>
      <c r="AK65" s="26">
        <v>61</v>
      </c>
      <c r="AL65" s="34">
        <v>417</v>
      </c>
      <c r="AM65" s="32">
        <f t="shared" si="10"/>
        <v>95.69</v>
      </c>
      <c r="AN65" s="34">
        <v>417</v>
      </c>
      <c r="AO65" s="32">
        <f t="shared" si="11"/>
        <v>86.4</v>
      </c>
      <c r="AP65" s="34">
        <v>417</v>
      </c>
      <c r="AQ65" s="32">
        <f t="shared" si="12"/>
        <v>190.51999999999998</v>
      </c>
      <c r="AR65" s="34">
        <v>417</v>
      </c>
    </row>
    <row r="66" spans="1:44" ht="12.75" customHeight="1">
      <c r="A66" s="26">
        <v>138</v>
      </c>
      <c r="B66" s="27" t="s">
        <v>97</v>
      </c>
      <c r="C66" s="27" t="s">
        <v>444</v>
      </c>
      <c r="D66" s="28">
        <v>21.09</v>
      </c>
      <c r="E66" s="28">
        <v>50.43</v>
      </c>
      <c r="F66" s="28">
        <v>46.14</v>
      </c>
      <c r="G66" s="27" t="s">
        <v>445</v>
      </c>
      <c r="H66" s="28">
        <v>51.09</v>
      </c>
      <c r="I66" s="28">
        <v>57.61</v>
      </c>
      <c r="J66" s="28">
        <v>135</v>
      </c>
      <c r="K66" s="29">
        <v>225.6</v>
      </c>
      <c r="L66" s="26">
        <v>414</v>
      </c>
      <c r="M66" s="27" t="s">
        <v>446</v>
      </c>
      <c r="N66" s="27" t="s">
        <v>447</v>
      </c>
      <c r="O66" s="27" t="s">
        <v>448</v>
      </c>
      <c r="Q66" s="26">
        <v>138</v>
      </c>
      <c r="R66" s="32">
        <f t="shared" si="0"/>
        <v>100.96</v>
      </c>
      <c r="S66" s="26">
        <v>138</v>
      </c>
      <c r="T66" s="32">
        <f t="shared" si="1"/>
        <v>112.70000000000002</v>
      </c>
      <c r="U66" s="26">
        <v>138</v>
      </c>
      <c r="V66" s="32">
        <f t="shared" si="2"/>
        <v>21.09</v>
      </c>
      <c r="W66" s="26">
        <v>138</v>
      </c>
      <c r="X66" s="32">
        <f t="shared" si="3"/>
        <v>50.43</v>
      </c>
      <c r="Y66" s="26">
        <v>138</v>
      </c>
      <c r="Z66" s="32">
        <f t="shared" si="4"/>
        <v>46.14</v>
      </c>
      <c r="AA66" s="26">
        <v>138</v>
      </c>
      <c r="AB66" s="32">
        <f t="shared" si="5"/>
        <v>274.86999999999995</v>
      </c>
      <c r="AC66" s="26">
        <v>138</v>
      </c>
      <c r="AD66" s="32">
        <f t="shared" si="6"/>
        <v>51.09</v>
      </c>
      <c r="AE66" s="26">
        <v>138</v>
      </c>
      <c r="AF66" s="32">
        <f t="shared" si="7"/>
        <v>57.61</v>
      </c>
      <c r="AG66" s="26">
        <v>138</v>
      </c>
      <c r="AH66" s="32">
        <f t="shared" si="8"/>
        <v>135</v>
      </c>
      <c r="AI66" s="26">
        <v>62</v>
      </c>
      <c r="AJ66" s="32">
        <f t="shared" si="9"/>
        <v>225.6</v>
      </c>
      <c r="AK66" s="26">
        <v>62</v>
      </c>
      <c r="AL66" s="34">
        <v>414</v>
      </c>
      <c r="AM66" s="32">
        <f t="shared" si="10"/>
        <v>95.96</v>
      </c>
      <c r="AN66" s="34">
        <v>414</v>
      </c>
      <c r="AO66" s="32">
        <f t="shared" si="11"/>
        <v>86.63</v>
      </c>
      <c r="AP66" s="34">
        <v>414</v>
      </c>
      <c r="AQ66" s="32">
        <f t="shared" si="12"/>
        <v>190.98999999999998</v>
      </c>
      <c r="AR66" s="34">
        <v>414</v>
      </c>
    </row>
    <row r="67" spans="1:44" ht="12.75" customHeight="1">
      <c r="A67" s="26">
        <v>137</v>
      </c>
      <c r="B67" s="38" t="s">
        <v>449</v>
      </c>
      <c r="C67" s="38" t="s">
        <v>450</v>
      </c>
      <c r="D67" s="39">
        <v>21.14</v>
      </c>
      <c r="E67" s="39">
        <v>50.56</v>
      </c>
      <c r="F67" s="39">
        <v>46.25</v>
      </c>
      <c r="G67" s="38" t="s">
        <v>451</v>
      </c>
      <c r="H67" s="39">
        <v>51.24</v>
      </c>
      <c r="I67" s="39">
        <v>57.75</v>
      </c>
      <c r="J67" s="39">
        <v>136.25</v>
      </c>
      <c r="K67" s="40">
        <v>227.65</v>
      </c>
      <c r="L67" s="26">
        <v>411</v>
      </c>
      <c r="M67" s="38" t="s">
        <v>452</v>
      </c>
      <c r="N67" s="38" t="s">
        <v>453</v>
      </c>
      <c r="O67" s="38" t="s">
        <v>454</v>
      </c>
      <c r="Q67" s="26">
        <v>137</v>
      </c>
      <c r="R67" s="32">
        <f t="shared" si="0"/>
        <v>101.19000000000001</v>
      </c>
      <c r="S67" s="26">
        <v>137</v>
      </c>
      <c r="T67" s="32">
        <f t="shared" si="1"/>
        <v>112.95</v>
      </c>
      <c r="U67" s="26">
        <v>137</v>
      </c>
      <c r="V67" s="32">
        <f t="shared" si="2"/>
        <v>21.14</v>
      </c>
      <c r="W67" s="26">
        <v>137</v>
      </c>
      <c r="X67" s="32">
        <f t="shared" si="3"/>
        <v>50.56</v>
      </c>
      <c r="Y67" s="26">
        <v>137</v>
      </c>
      <c r="Z67" s="32">
        <f t="shared" si="4"/>
        <v>46.25</v>
      </c>
      <c r="AA67" s="26">
        <v>137</v>
      </c>
      <c r="AB67" s="32">
        <f t="shared" si="5"/>
        <v>275.47999999999996</v>
      </c>
      <c r="AC67" s="26">
        <v>137</v>
      </c>
      <c r="AD67" s="32">
        <f t="shared" si="6"/>
        <v>51.24</v>
      </c>
      <c r="AE67" s="26">
        <v>137</v>
      </c>
      <c r="AF67" s="32">
        <f t="shared" si="7"/>
        <v>57.75</v>
      </c>
      <c r="AG67" s="26">
        <v>137</v>
      </c>
      <c r="AH67" s="32">
        <f t="shared" si="8"/>
        <v>136.25</v>
      </c>
      <c r="AI67" s="26">
        <v>63</v>
      </c>
      <c r="AJ67" s="32">
        <f t="shared" si="9"/>
        <v>227.65</v>
      </c>
      <c r="AK67" s="26">
        <v>63</v>
      </c>
      <c r="AL67" s="34">
        <v>411</v>
      </c>
      <c r="AM67" s="32">
        <f t="shared" si="10"/>
        <v>96.220000000000013</v>
      </c>
      <c r="AN67" s="34">
        <v>411</v>
      </c>
      <c r="AO67" s="32">
        <f t="shared" si="11"/>
        <v>86.86999999999999</v>
      </c>
      <c r="AP67" s="34">
        <v>411</v>
      </c>
      <c r="AQ67" s="32">
        <f t="shared" si="12"/>
        <v>191.45</v>
      </c>
      <c r="AR67" s="34">
        <v>411</v>
      </c>
    </row>
    <row r="68" spans="1:44" ht="12.75" customHeight="1">
      <c r="A68" s="26">
        <v>136</v>
      </c>
      <c r="B68" s="27" t="s">
        <v>455</v>
      </c>
      <c r="C68" s="27" t="s">
        <v>456</v>
      </c>
      <c r="D68" s="28">
        <v>21.19</v>
      </c>
      <c r="E68" s="28">
        <v>50.69</v>
      </c>
      <c r="F68" s="28">
        <v>46.36</v>
      </c>
      <c r="G68" s="27" t="s">
        <v>457</v>
      </c>
      <c r="H68" s="28">
        <v>51.38</v>
      </c>
      <c r="I68" s="28">
        <v>57.9</v>
      </c>
      <c r="J68" s="28">
        <v>137.6</v>
      </c>
      <c r="K68" s="29">
        <v>229.75</v>
      </c>
      <c r="L68" s="26">
        <v>408</v>
      </c>
      <c r="M68" s="27" t="s">
        <v>458</v>
      </c>
      <c r="N68" s="27" t="s">
        <v>459</v>
      </c>
      <c r="O68" s="27" t="s">
        <v>460</v>
      </c>
      <c r="Q68" s="26">
        <v>136</v>
      </c>
      <c r="R68" s="32">
        <f t="shared" si="0"/>
        <v>101.41999999999999</v>
      </c>
      <c r="S68" s="26">
        <v>136</v>
      </c>
      <c r="T68" s="32">
        <f t="shared" si="1"/>
        <v>113.21</v>
      </c>
      <c r="U68" s="26">
        <v>136</v>
      </c>
      <c r="V68" s="32">
        <f t="shared" si="2"/>
        <v>21.19</v>
      </c>
      <c r="W68" s="26">
        <v>136</v>
      </c>
      <c r="X68" s="32">
        <f t="shared" si="3"/>
        <v>50.69</v>
      </c>
      <c r="Y68" s="26">
        <v>136</v>
      </c>
      <c r="Z68" s="32">
        <f t="shared" si="4"/>
        <v>46.36</v>
      </c>
      <c r="AA68" s="26">
        <v>136</v>
      </c>
      <c r="AB68" s="32">
        <f t="shared" si="5"/>
        <v>276.08999999999997</v>
      </c>
      <c r="AC68" s="26">
        <v>136</v>
      </c>
      <c r="AD68" s="32">
        <f t="shared" si="6"/>
        <v>51.38</v>
      </c>
      <c r="AE68" s="26">
        <v>136</v>
      </c>
      <c r="AF68" s="32">
        <f t="shared" si="7"/>
        <v>57.9</v>
      </c>
      <c r="AG68" s="26">
        <v>136</v>
      </c>
      <c r="AH68" s="32">
        <f t="shared" si="8"/>
        <v>137.6</v>
      </c>
      <c r="AI68" s="26">
        <v>64</v>
      </c>
      <c r="AJ68" s="32">
        <f t="shared" si="9"/>
        <v>229.75</v>
      </c>
      <c r="AK68" s="26">
        <v>64</v>
      </c>
      <c r="AL68" s="34">
        <v>408</v>
      </c>
      <c r="AM68" s="32">
        <f t="shared" si="10"/>
        <v>96.490000000000009</v>
      </c>
      <c r="AN68" s="34">
        <v>408</v>
      </c>
      <c r="AO68" s="32">
        <f t="shared" si="11"/>
        <v>87.109999999999985</v>
      </c>
      <c r="AP68" s="34">
        <v>408</v>
      </c>
      <c r="AQ68" s="32">
        <f t="shared" si="12"/>
        <v>191.92</v>
      </c>
      <c r="AR68" s="34">
        <v>408</v>
      </c>
    </row>
    <row r="69" spans="1:44" ht="12.75" customHeight="1">
      <c r="A69" s="26">
        <v>135</v>
      </c>
      <c r="B69" s="38" t="s">
        <v>461</v>
      </c>
      <c r="C69" s="38" t="s">
        <v>462</v>
      </c>
      <c r="D69" s="39">
        <v>21.24</v>
      </c>
      <c r="E69" s="39">
        <v>50.81</v>
      </c>
      <c r="F69" s="39">
        <v>46.47</v>
      </c>
      <c r="G69" s="38" t="s">
        <v>463</v>
      </c>
      <c r="H69" s="39">
        <v>51.53</v>
      </c>
      <c r="I69" s="39">
        <v>58.04</v>
      </c>
      <c r="J69" s="39">
        <v>138.9</v>
      </c>
      <c r="K69" s="40">
        <v>231.8</v>
      </c>
      <c r="L69" s="26">
        <v>405</v>
      </c>
      <c r="M69" s="38" t="s">
        <v>464</v>
      </c>
      <c r="N69" s="38" t="s">
        <v>465</v>
      </c>
      <c r="O69" s="38" t="s">
        <v>466</v>
      </c>
      <c r="Q69" s="26">
        <v>135</v>
      </c>
      <c r="R69" s="32">
        <f t="shared" si="0"/>
        <v>101.64999999999999</v>
      </c>
      <c r="S69" s="26">
        <v>135</v>
      </c>
      <c r="T69" s="32">
        <f t="shared" si="1"/>
        <v>113.46</v>
      </c>
      <c r="U69" s="26">
        <v>135</v>
      </c>
      <c r="V69" s="32">
        <f t="shared" si="2"/>
        <v>21.24</v>
      </c>
      <c r="W69" s="26">
        <v>135</v>
      </c>
      <c r="X69" s="32">
        <f t="shared" si="3"/>
        <v>50.81</v>
      </c>
      <c r="Y69" s="26">
        <v>135</v>
      </c>
      <c r="Z69" s="32">
        <f t="shared" si="4"/>
        <v>46.47</v>
      </c>
      <c r="AA69" s="26">
        <v>135</v>
      </c>
      <c r="AB69" s="32">
        <f t="shared" si="5"/>
        <v>276.70999999999998</v>
      </c>
      <c r="AC69" s="26">
        <v>135</v>
      </c>
      <c r="AD69" s="32">
        <f t="shared" si="6"/>
        <v>51.53</v>
      </c>
      <c r="AE69" s="26">
        <v>135</v>
      </c>
      <c r="AF69" s="32">
        <f t="shared" si="7"/>
        <v>58.04</v>
      </c>
      <c r="AG69" s="26">
        <v>135</v>
      </c>
      <c r="AH69" s="32">
        <f t="shared" si="8"/>
        <v>138.9</v>
      </c>
      <c r="AI69" s="26">
        <v>65</v>
      </c>
      <c r="AJ69" s="32">
        <f t="shared" si="9"/>
        <v>231.8</v>
      </c>
      <c r="AK69" s="26">
        <v>65</v>
      </c>
      <c r="AL69" s="34">
        <v>405</v>
      </c>
      <c r="AM69" s="32">
        <f t="shared" si="10"/>
        <v>96.75</v>
      </c>
      <c r="AN69" s="34">
        <v>405</v>
      </c>
      <c r="AO69" s="32">
        <f t="shared" si="11"/>
        <v>87.34999999999998</v>
      </c>
      <c r="AP69" s="34">
        <v>405</v>
      </c>
      <c r="AQ69" s="32">
        <f t="shared" si="12"/>
        <v>192.39000000000001</v>
      </c>
      <c r="AR69" s="34">
        <v>405</v>
      </c>
    </row>
    <row r="70" spans="1:44" ht="12.75" customHeight="1">
      <c r="A70" s="26">
        <v>134</v>
      </c>
      <c r="B70" s="27" t="s">
        <v>468</v>
      </c>
      <c r="C70" s="27" t="s">
        <v>469</v>
      </c>
      <c r="D70" s="28">
        <v>21.3</v>
      </c>
      <c r="E70" s="28">
        <v>50.94</v>
      </c>
      <c r="F70" s="28">
        <v>46.58</v>
      </c>
      <c r="G70" s="27" t="s">
        <v>470</v>
      </c>
      <c r="H70" s="28">
        <v>51.67</v>
      </c>
      <c r="I70" s="28">
        <v>58.19</v>
      </c>
      <c r="J70" s="28">
        <v>140.19999999999999</v>
      </c>
      <c r="K70" s="29">
        <v>233.9</v>
      </c>
      <c r="L70" s="26">
        <v>402</v>
      </c>
      <c r="M70" s="27" t="s">
        <v>327</v>
      </c>
      <c r="N70" s="27" t="s">
        <v>471</v>
      </c>
      <c r="O70" s="27" t="s">
        <v>472</v>
      </c>
      <c r="Q70" s="26">
        <v>134</v>
      </c>
      <c r="R70" s="32">
        <f t="shared" si="0"/>
        <v>101.89000000000001</v>
      </c>
      <c r="S70" s="26">
        <v>134</v>
      </c>
      <c r="T70" s="32">
        <f t="shared" si="1"/>
        <v>113.72</v>
      </c>
      <c r="U70" s="26">
        <v>134</v>
      </c>
      <c r="V70" s="32">
        <f t="shared" si="2"/>
        <v>21.3</v>
      </c>
      <c r="W70" s="26">
        <v>134</v>
      </c>
      <c r="X70" s="32">
        <f t="shared" si="3"/>
        <v>50.94</v>
      </c>
      <c r="Y70" s="26">
        <v>134</v>
      </c>
      <c r="Z70" s="32">
        <f t="shared" si="4"/>
        <v>46.58</v>
      </c>
      <c r="AA70" s="26">
        <v>134</v>
      </c>
      <c r="AB70" s="32">
        <f t="shared" si="5"/>
        <v>277.33</v>
      </c>
      <c r="AC70" s="26">
        <v>134</v>
      </c>
      <c r="AD70" s="32">
        <f t="shared" si="6"/>
        <v>51.67</v>
      </c>
      <c r="AE70" s="26">
        <v>134</v>
      </c>
      <c r="AF70" s="32">
        <f t="shared" si="7"/>
        <v>58.19</v>
      </c>
      <c r="AG70" s="26">
        <v>134</v>
      </c>
      <c r="AH70" s="32">
        <f t="shared" si="8"/>
        <v>140.19999999999999</v>
      </c>
      <c r="AI70" s="26">
        <v>66</v>
      </c>
      <c r="AJ70" s="32">
        <f t="shared" si="9"/>
        <v>233.9</v>
      </c>
      <c r="AK70" s="26">
        <v>66</v>
      </c>
      <c r="AL70" s="34">
        <v>402</v>
      </c>
      <c r="AM70" s="32">
        <f t="shared" si="10"/>
        <v>97.02</v>
      </c>
      <c r="AN70" s="34">
        <v>402</v>
      </c>
      <c r="AO70" s="32">
        <f t="shared" si="11"/>
        <v>87.59</v>
      </c>
      <c r="AP70" s="34">
        <v>402</v>
      </c>
      <c r="AQ70" s="32">
        <f t="shared" si="12"/>
        <v>192.86</v>
      </c>
      <c r="AR70" s="34">
        <v>402</v>
      </c>
    </row>
    <row r="71" spans="1:44" ht="12.75" customHeight="1">
      <c r="A71" s="26">
        <v>133</v>
      </c>
      <c r="B71" s="38" t="s">
        <v>473</v>
      </c>
      <c r="C71" s="38" t="s">
        <v>474</v>
      </c>
      <c r="D71" s="39">
        <v>21.35</v>
      </c>
      <c r="E71" s="39">
        <v>51.07</v>
      </c>
      <c r="F71" s="39">
        <v>46.69</v>
      </c>
      <c r="G71" s="38" t="s">
        <v>475</v>
      </c>
      <c r="H71" s="39">
        <v>51.82</v>
      </c>
      <c r="I71" s="39">
        <v>58.34</v>
      </c>
      <c r="J71" s="39">
        <v>141.6</v>
      </c>
      <c r="K71" s="40">
        <v>236.05</v>
      </c>
      <c r="L71" s="26">
        <v>399</v>
      </c>
      <c r="M71" s="38" t="s">
        <v>476</v>
      </c>
      <c r="N71" s="38" t="s">
        <v>477</v>
      </c>
      <c r="O71" s="38" t="s">
        <v>478</v>
      </c>
      <c r="Q71" s="26">
        <v>133</v>
      </c>
      <c r="R71" s="32">
        <f t="shared" si="0"/>
        <v>102.12</v>
      </c>
      <c r="S71" s="26">
        <v>133</v>
      </c>
      <c r="T71" s="32">
        <f t="shared" si="1"/>
        <v>113.97</v>
      </c>
      <c r="U71" s="26">
        <v>133</v>
      </c>
      <c r="V71" s="32">
        <f t="shared" si="2"/>
        <v>21.35</v>
      </c>
      <c r="W71" s="26">
        <v>133</v>
      </c>
      <c r="X71" s="32">
        <f t="shared" si="3"/>
        <v>51.07</v>
      </c>
      <c r="Y71" s="26">
        <v>133</v>
      </c>
      <c r="Z71" s="32">
        <f t="shared" si="4"/>
        <v>46.69</v>
      </c>
      <c r="AA71" s="26">
        <v>133</v>
      </c>
      <c r="AB71" s="32">
        <f t="shared" si="5"/>
        <v>277.95</v>
      </c>
      <c r="AC71" s="26">
        <v>133</v>
      </c>
      <c r="AD71" s="32">
        <f t="shared" si="6"/>
        <v>51.82</v>
      </c>
      <c r="AE71" s="26">
        <v>133</v>
      </c>
      <c r="AF71" s="32">
        <f t="shared" si="7"/>
        <v>58.34</v>
      </c>
      <c r="AG71" s="26">
        <v>133</v>
      </c>
      <c r="AH71" s="32">
        <f t="shared" si="8"/>
        <v>141.6</v>
      </c>
      <c r="AI71" s="26">
        <v>67</v>
      </c>
      <c r="AJ71" s="32">
        <f t="shared" si="9"/>
        <v>236.05</v>
      </c>
      <c r="AK71" s="26">
        <v>67</v>
      </c>
      <c r="AL71" s="34">
        <v>399</v>
      </c>
      <c r="AM71" s="32">
        <f t="shared" si="10"/>
        <v>97.29</v>
      </c>
      <c r="AN71" s="34">
        <v>399</v>
      </c>
      <c r="AO71" s="32">
        <f t="shared" si="11"/>
        <v>87.839999999999989</v>
      </c>
      <c r="AP71" s="34">
        <v>399</v>
      </c>
      <c r="AQ71" s="32">
        <f t="shared" si="12"/>
        <v>193.34</v>
      </c>
      <c r="AR71" s="34">
        <v>399</v>
      </c>
    </row>
    <row r="72" spans="1:44" ht="12.75" customHeight="1">
      <c r="A72" s="26">
        <v>132</v>
      </c>
      <c r="B72" s="27" t="s">
        <v>479</v>
      </c>
      <c r="C72" s="27" t="s">
        <v>480</v>
      </c>
      <c r="D72" s="28">
        <v>21.4</v>
      </c>
      <c r="E72" s="28">
        <v>51.2</v>
      </c>
      <c r="F72" s="28">
        <v>46.8</v>
      </c>
      <c r="G72" s="27" t="s">
        <v>481</v>
      </c>
      <c r="H72" s="28">
        <v>51.97</v>
      </c>
      <c r="I72" s="28">
        <v>58.48</v>
      </c>
      <c r="J72" s="28">
        <v>142.94999999999999</v>
      </c>
      <c r="K72" s="29">
        <v>238.2</v>
      </c>
      <c r="L72" s="26">
        <v>396</v>
      </c>
      <c r="M72" s="27" t="s">
        <v>482</v>
      </c>
      <c r="N72" s="27" t="s">
        <v>483</v>
      </c>
      <c r="O72" s="27" t="s">
        <v>484</v>
      </c>
      <c r="Q72" s="26">
        <v>132</v>
      </c>
      <c r="R72" s="32">
        <f t="shared" si="0"/>
        <v>102.35000000000001</v>
      </c>
      <c r="S72" s="26">
        <v>132</v>
      </c>
      <c r="T72" s="32">
        <f t="shared" si="1"/>
        <v>114.22999999999999</v>
      </c>
      <c r="U72" s="26">
        <v>132</v>
      </c>
      <c r="V72" s="32">
        <f t="shared" si="2"/>
        <v>21.4</v>
      </c>
      <c r="W72" s="26">
        <v>132</v>
      </c>
      <c r="X72" s="32">
        <f t="shared" si="3"/>
        <v>51.2</v>
      </c>
      <c r="Y72" s="26">
        <v>132</v>
      </c>
      <c r="Z72" s="32">
        <f t="shared" si="4"/>
        <v>46.8</v>
      </c>
      <c r="AA72" s="26">
        <v>132</v>
      </c>
      <c r="AB72" s="32">
        <f t="shared" si="5"/>
        <v>278.57000000000005</v>
      </c>
      <c r="AC72" s="26">
        <v>132</v>
      </c>
      <c r="AD72" s="32">
        <f t="shared" si="6"/>
        <v>51.97</v>
      </c>
      <c r="AE72" s="26">
        <v>132</v>
      </c>
      <c r="AF72" s="32">
        <f t="shared" si="7"/>
        <v>58.48</v>
      </c>
      <c r="AG72" s="26">
        <v>132</v>
      </c>
      <c r="AH72" s="32">
        <f t="shared" si="8"/>
        <v>142.94999999999999</v>
      </c>
      <c r="AI72" s="26">
        <v>68</v>
      </c>
      <c r="AJ72" s="32">
        <f t="shared" si="9"/>
        <v>238.2</v>
      </c>
      <c r="AK72" s="26">
        <v>68</v>
      </c>
      <c r="AL72" s="34">
        <v>396</v>
      </c>
      <c r="AM72" s="32">
        <f t="shared" si="10"/>
        <v>97.57</v>
      </c>
      <c r="AN72" s="34">
        <v>396</v>
      </c>
      <c r="AO72" s="32">
        <f t="shared" si="11"/>
        <v>88.080000000000013</v>
      </c>
      <c r="AP72" s="34">
        <v>396</v>
      </c>
      <c r="AQ72" s="32">
        <f t="shared" si="12"/>
        <v>193.82000000000002</v>
      </c>
      <c r="AR72" s="34">
        <v>396</v>
      </c>
    </row>
    <row r="73" spans="1:44" ht="12.75" customHeight="1">
      <c r="A73" s="26">
        <v>131</v>
      </c>
      <c r="B73" s="38" t="s">
        <v>485</v>
      </c>
      <c r="C73" s="38" t="s">
        <v>486</v>
      </c>
      <c r="D73" s="39">
        <v>21.45</v>
      </c>
      <c r="E73" s="39">
        <v>51.33</v>
      </c>
      <c r="F73" s="39">
        <v>46.91</v>
      </c>
      <c r="G73" s="38" t="s">
        <v>487</v>
      </c>
      <c r="H73" s="39">
        <v>52.11</v>
      </c>
      <c r="I73" s="39">
        <v>58.63</v>
      </c>
      <c r="J73" s="39">
        <v>144.30000000000001</v>
      </c>
      <c r="K73" s="40">
        <v>240.35</v>
      </c>
      <c r="L73" s="26">
        <v>393</v>
      </c>
      <c r="M73" s="38" t="s">
        <v>488</v>
      </c>
      <c r="N73" s="38" t="s">
        <v>489</v>
      </c>
      <c r="O73" s="38" t="s">
        <v>490</v>
      </c>
      <c r="Q73" s="26">
        <v>131</v>
      </c>
      <c r="R73" s="32">
        <f t="shared" si="0"/>
        <v>102.59</v>
      </c>
      <c r="S73" s="26">
        <v>131</v>
      </c>
      <c r="T73" s="32">
        <f t="shared" si="1"/>
        <v>114.49</v>
      </c>
      <c r="U73" s="26">
        <v>131</v>
      </c>
      <c r="V73" s="32">
        <f t="shared" si="2"/>
        <v>21.45</v>
      </c>
      <c r="W73" s="26">
        <v>131</v>
      </c>
      <c r="X73" s="32">
        <f t="shared" si="3"/>
        <v>51.33</v>
      </c>
      <c r="Y73" s="26">
        <v>131</v>
      </c>
      <c r="Z73" s="32">
        <f t="shared" si="4"/>
        <v>46.91</v>
      </c>
      <c r="AA73" s="26">
        <v>131</v>
      </c>
      <c r="AB73" s="32">
        <f t="shared" si="5"/>
        <v>279.2</v>
      </c>
      <c r="AC73" s="26">
        <v>131</v>
      </c>
      <c r="AD73" s="32">
        <f t="shared" si="6"/>
        <v>52.11</v>
      </c>
      <c r="AE73" s="26">
        <v>131</v>
      </c>
      <c r="AF73" s="32">
        <f t="shared" si="7"/>
        <v>58.63</v>
      </c>
      <c r="AG73" s="26">
        <v>131</v>
      </c>
      <c r="AH73" s="32">
        <f t="shared" si="8"/>
        <v>144.30000000000001</v>
      </c>
      <c r="AI73" s="26">
        <v>69</v>
      </c>
      <c r="AJ73" s="32">
        <f t="shared" si="9"/>
        <v>240.35</v>
      </c>
      <c r="AK73" s="26">
        <v>69</v>
      </c>
      <c r="AL73" s="34">
        <v>393</v>
      </c>
      <c r="AM73" s="32">
        <f t="shared" si="10"/>
        <v>97.84</v>
      </c>
      <c r="AN73" s="34">
        <v>393</v>
      </c>
      <c r="AO73" s="32">
        <f t="shared" si="11"/>
        <v>88.33</v>
      </c>
      <c r="AP73" s="34">
        <v>393</v>
      </c>
      <c r="AQ73" s="32">
        <f t="shared" si="12"/>
        <v>194.3</v>
      </c>
      <c r="AR73" s="34">
        <v>393</v>
      </c>
    </row>
    <row r="74" spans="1:44" ht="12.75" customHeight="1">
      <c r="A74" s="26">
        <v>130</v>
      </c>
      <c r="B74" s="27" t="s">
        <v>164</v>
      </c>
      <c r="C74" s="27" t="s">
        <v>491</v>
      </c>
      <c r="D74" s="28">
        <v>21.51</v>
      </c>
      <c r="E74" s="28">
        <v>51.46</v>
      </c>
      <c r="F74" s="28">
        <v>47.02</v>
      </c>
      <c r="G74" s="27" t="s">
        <v>492</v>
      </c>
      <c r="H74" s="28">
        <v>52.26</v>
      </c>
      <c r="I74" s="28">
        <v>58.78</v>
      </c>
      <c r="J74" s="28">
        <v>145.69999999999999</v>
      </c>
      <c r="K74" s="29">
        <v>242.5</v>
      </c>
      <c r="L74" s="26">
        <v>390</v>
      </c>
      <c r="M74" s="27" t="s">
        <v>493</v>
      </c>
      <c r="N74" s="27" t="s">
        <v>494</v>
      </c>
      <c r="O74" s="27" t="s">
        <v>495</v>
      </c>
      <c r="Q74" s="26">
        <v>130</v>
      </c>
      <c r="R74" s="32">
        <f t="shared" si="0"/>
        <v>102.82</v>
      </c>
      <c r="S74" s="26">
        <v>130</v>
      </c>
      <c r="T74" s="32">
        <f t="shared" si="1"/>
        <v>114.75000000000001</v>
      </c>
      <c r="U74" s="26">
        <v>130</v>
      </c>
      <c r="V74" s="32">
        <f t="shared" si="2"/>
        <v>21.51</v>
      </c>
      <c r="W74" s="26">
        <v>130</v>
      </c>
      <c r="X74" s="32">
        <f t="shared" si="3"/>
        <v>51.46</v>
      </c>
      <c r="Y74" s="26">
        <v>130</v>
      </c>
      <c r="Z74" s="32">
        <f t="shared" si="4"/>
        <v>47.02</v>
      </c>
      <c r="AA74" s="26">
        <v>130</v>
      </c>
      <c r="AB74" s="32">
        <f t="shared" si="5"/>
        <v>279.82</v>
      </c>
      <c r="AC74" s="26">
        <v>130</v>
      </c>
      <c r="AD74" s="32">
        <f t="shared" si="6"/>
        <v>52.26</v>
      </c>
      <c r="AE74" s="26">
        <v>130</v>
      </c>
      <c r="AF74" s="32">
        <f t="shared" si="7"/>
        <v>58.78</v>
      </c>
      <c r="AG74" s="26">
        <v>130</v>
      </c>
      <c r="AH74" s="32">
        <f t="shared" si="8"/>
        <v>145.69999999999999</v>
      </c>
      <c r="AI74" s="26">
        <v>70</v>
      </c>
      <c r="AJ74" s="32">
        <f t="shared" si="9"/>
        <v>242.5</v>
      </c>
      <c r="AK74" s="26">
        <v>70</v>
      </c>
      <c r="AL74" s="34">
        <v>390</v>
      </c>
      <c r="AM74" s="32">
        <f t="shared" si="10"/>
        <v>98.11</v>
      </c>
      <c r="AN74" s="34">
        <v>390</v>
      </c>
      <c r="AO74" s="32">
        <f t="shared" si="11"/>
        <v>88.57</v>
      </c>
      <c r="AP74" s="34">
        <v>390</v>
      </c>
      <c r="AQ74" s="32">
        <f t="shared" si="12"/>
        <v>194.78</v>
      </c>
      <c r="AR74" s="34">
        <v>390</v>
      </c>
    </row>
    <row r="75" spans="1:44" ht="12.75" customHeight="1">
      <c r="A75" s="26">
        <v>129</v>
      </c>
      <c r="B75" s="38" t="s">
        <v>496</v>
      </c>
      <c r="C75" s="38" t="s">
        <v>497</v>
      </c>
      <c r="D75" s="39">
        <v>21.56</v>
      </c>
      <c r="E75" s="39">
        <v>51.59</v>
      </c>
      <c r="F75" s="39">
        <v>47.14</v>
      </c>
      <c r="G75" s="38" t="s">
        <v>498</v>
      </c>
      <c r="H75" s="39">
        <v>52.41</v>
      </c>
      <c r="I75" s="39">
        <v>58.93</v>
      </c>
      <c r="J75" s="39">
        <v>147.1</v>
      </c>
      <c r="K75" s="40">
        <v>244.75</v>
      </c>
      <c r="L75" s="26">
        <v>387</v>
      </c>
      <c r="M75" s="38" t="s">
        <v>499</v>
      </c>
      <c r="N75" s="38" t="s">
        <v>500</v>
      </c>
      <c r="O75" s="38" t="s">
        <v>501</v>
      </c>
      <c r="Q75" s="26">
        <v>129</v>
      </c>
      <c r="R75" s="32">
        <f t="shared" si="0"/>
        <v>103.05999999999999</v>
      </c>
      <c r="S75" s="26">
        <v>129</v>
      </c>
      <c r="T75" s="32">
        <f t="shared" si="1"/>
        <v>115.01</v>
      </c>
      <c r="U75" s="26">
        <v>129</v>
      </c>
      <c r="V75" s="32">
        <f t="shared" si="2"/>
        <v>21.56</v>
      </c>
      <c r="W75" s="26">
        <v>129</v>
      </c>
      <c r="X75" s="32">
        <f t="shared" si="3"/>
        <v>51.59</v>
      </c>
      <c r="Y75" s="26">
        <v>129</v>
      </c>
      <c r="Z75" s="32">
        <f t="shared" si="4"/>
        <v>47.14</v>
      </c>
      <c r="AA75" s="26">
        <v>129</v>
      </c>
      <c r="AB75" s="32">
        <f t="shared" si="5"/>
        <v>280.45999999999998</v>
      </c>
      <c r="AC75" s="26">
        <v>129</v>
      </c>
      <c r="AD75" s="32">
        <f t="shared" si="6"/>
        <v>52.41</v>
      </c>
      <c r="AE75" s="26">
        <v>129</v>
      </c>
      <c r="AF75" s="32">
        <f t="shared" si="7"/>
        <v>58.93</v>
      </c>
      <c r="AG75" s="26">
        <v>129</v>
      </c>
      <c r="AH75" s="32">
        <f t="shared" si="8"/>
        <v>147.1</v>
      </c>
      <c r="AI75" s="26">
        <v>71</v>
      </c>
      <c r="AJ75" s="32">
        <f t="shared" si="9"/>
        <v>244.75</v>
      </c>
      <c r="AK75" s="26">
        <v>71</v>
      </c>
      <c r="AL75" s="34">
        <v>387</v>
      </c>
      <c r="AM75" s="32">
        <f t="shared" si="10"/>
        <v>98.39</v>
      </c>
      <c r="AN75" s="34">
        <v>387</v>
      </c>
      <c r="AO75" s="32">
        <f t="shared" si="11"/>
        <v>88.82</v>
      </c>
      <c r="AP75" s="34">
        <v>387</v>
      </c>
      <c r="AQ75" s="32">
        <f t="shared" si="12"/>
        <v>195.26</v>
      </c>
      <c r="AR75" s="34">
        <v>387</v>
      </c>
    </row>
    <row r="76" spans="1:44" ht="12.75" customHeight="1">
      <c r="A76" s="26">
        <v>128</v>
      </c>
      <c r="B76" s="27" t="s">
        <v>503</v>
      </c>
      <c r="C76" s="27" t="s">
        <v>504</v>
      </c>
      <c r="D76" s="28">
        <v>21.61</v>
      </c>
      <c r="E76" s="28">
        <v>51.73</v>
      </c>
      <c r="F76" s="28">
        <v>47.25</v>
      </c>
      <c r="G76" s="27" t="s">
        <v>505</v>
      </c>
      <c r="H76" s="28">
        <v>52.56</v>
      </c>
      <c r="I76" s="28">
        <v>59.08</v>
      </c>
      <c r="J76" s="28">
        <v>148.5</v>
      </c>
      <c r="K76" s="29">
        <v>246.95</v>
      </c>
      <c r="L76" s="26">
        <v>384</v>
      </c>
      <c r="M76" s="27" t="s">
        <v>506</v>
      </c>
      <c r="N76" s="27" t="s">
        <v>45</v>
      </c>
      <c r="O76" s="27" t="s">
        <v>507</v>
      </c>
      <c r="Q76" s="26">
        <v>128</v>
      </c>
      <c r="R76" s="32">
        <f t="shared" si="0"/>
        <v>103.30000000000001</v>
      </c>
      <c r="S76" s="26">
        <v>128</v>
      </c>
      <c r="T76" s="32">
        <f t="shared" si="1"/>
        <v>115.28</v>
      </c>
      <c r="U76" s="26">
        <v>128</v>
      </c>
      <c r="V76" s="32">
        <f t="shared" si="2"/>
        <v>21.61</v>
      </c>
      <c r="W76" s="26">
        <v>128</v>
      </c>
      <c r="X76" s="32">
        <f t="shared" si="3"/>
        <v>51.73</v>
      </c>
      <c r="Y76" s="26">
        <v>128</v>
      </c>
      <c r="Z76" s="32">
        <f t="shared" si="4"/>
        <v>47.25</v>
      </c>
      <c r="AA76" s="26">
        <v>128</v>
      </c>
      <c r="AB76" s="32">
        <f t="shared" si="5"/>
        <v>281.09000000000003</v>
      </c>
      <c r="AC76" s="26">
        <v>128</v>
      </c>
      <c r="AD76" s="32">
        <f t="shared" si="6"/>
        <v>52.56</v>
      </c>
      <c r="AE76" s="26">
        <v>128</v>
      </c>
      <c r="AF76" s="32">
        <f t="shared" si="7"/>
        <v>59.08</v>
      </c>
      <c r="AG76" s="26">
        <v>128</v>
      </c>
      <c r="AH76" s="32">
        <f t="shared" si="8"/>
        <v>148.5</v>
      </c>
      <c r="AI76" s="26">
        <v>72</v>
      </c>
      <c r="AJ76" s="32">
        <f t="shared" si="9"/>
        <v>246.95</v>
      </c>
      <c r="AK76" s="26">
        <v>72</v>
      </c>
      <c r="AL76" s="34">
        <v>384</v>
      </c>
      <c r="AM76" s="32">
        <f t="shared" si="10"/>
        <v>98.669999999999987</v>
      </c>
      <c r="AN76" s="34">
        <v>384</v>
      </c>
      <c r="AO76" s="32">
        <f t="shared" si="11"/>
        <v>89.07</v>
      </c>
      <c r="AP76" s="34">
        <v>384</v>
      </c>
      <c r="AQ76" s="32">
        <f t="shared" si="12"/>
        <v>195.75</v>
      </c>
      <c r="AR76" s="34">
        <v>384</v>
      </c>
    </row>
    <row r="77" spans="1:44" ht="12.75" customHeight="1">
      <c r="A77" s="26">
        <v>127</v>
      </c>
      <c r="B77" s="38" t="s">
        <v>508</v>
      </c>
      <c r="C77" s="38" t="s">
        <v>509</v>
      </c>
      <c r="D77" s="39">
        <v>21.67</v>
      </c>
      <c r="E77" s="39">
        <v>51.86</v>
      </c>
      <c r="F77" s="39">
        <v>47.37</v>
      </c>
      <c r="G77" s="38" t="s">
        <v>510</v>
      </c>
      <c r="H77" s="39">
        <v>52.72</v>
      </c>
      <c r="I77" s="39">
        <v>59.24</v>
      </c>
      <c r="J77" s="39">
        <v>149.9</v>
      </c>
      <c r="K77" s="40">
        <v>249.2</v>
      </c>
      <c r="L77" s="26">
        <v>381</v>
      </c>
      <c r="M77" s="38" t="s">
        <v>383</v>
      </c>
      <c r="N77" s="38" t="s">
        <v>511</v>
      </c>
      <c r="O77" s="38" t="s">
        <v>512</v>
      </c>
      <c r="Q77" s="26">
        <v>127</v>
      </c>
      <c r="R77" s="32">
        <f t="shared" si="0"/>
        <v>103.54</v>
      </c>
      <c r="S77" s="26">
        <v>127</v>
      </c>
      <c r="T77" s="32">
        <f t="shared" si="1"/>
        <v>115.54</v>
      </c>
      <c r="U77" s="26">
        <v>127</v>
      </c>
      <c r="V77" s="32">
        <f t="shared" si="2"/>
        <v>21.67</v>
      </c>
      <c r="W77" s="26">
        <v>127</v>
      </c>
      <c r="X77" s="32">
        <f t="shared" si="3"/>
        <v>51.86</v>
      </c>
      <c r="Y77" s="26">
        <v>127</v>
      </c>
      <c r="Z77" s="32">
        <f t="shared" si="4"/>
        <v>47.37</v>
      </c>
      <c r="AA77" s="26">
        <v>127</v>
      </c>
      <c r="AB77" s="32">
        <f t="shared" si="5"/>
        <v>281.73</v>
      </c>
      <c r="AC77" s="26">
        <v>127</v>
      </c>
      <c r="AD77" s="32">
        <f t="shared" si="6"/>
        <v>52.72</v>
      </c>
      <c r="AE77" s="26">
        <v>127</v>
      </c>
      <c r="AF77" s="32">
        <f t="shared" si="7"/>
        <v>59.24</v>
      </c>
      <c r="AG77" s="26">
        <v>127</v>
      </c>
      <c r="AH77" s="32">
        <f t="shared" si="8"/>
        <v>149.9</v>
      </c>
      <c r="AI77" s="26">
        <v>73</v>
      </c>
      <c r="AJ77" s="32">
        <f t="shared" si="9"/>
        <v>249.2</v>
      </c>
      <c r="AK77" s="26">
        <v>73</v>
      </c>
      <c r="AL77" s="34">
        <v>381</v>
      </c>
      <c r="AM77" s="32">
        <f t="shared" si="10"/>
        <v>98.949999999999989</v>
      </c>
      <c r="AN77" s="34">
        <v>381</v>
      </c>
      <c r="AO77" s="32">
        <f t="shared" si="11"/>
        <v>89.320000000000007</v>
      </c>
      <c r="AP77" s="34">
        <v>381</v>
      </c>
      <c r="AQ77" s="32">
        <f t="shared" si="12"/>
        <v>196.23999999999998</v>
      </c>
      <c r="AR77" s="34">
        <v>381</v>
      </c>
    </row>
    <row r="78" spans="1:44" ht="12.75" customHeight="1">
      <c r="A78" s="26">
        <v>126</v>
      </c>
      <c r="B78" s="27" t="s">
        <v>513</v>
      </c>
      <c r="C78" s="27" t="s">
        <v>514</v>
      </c>
      <c r="D78" s="28">
        <v>21.72</v>
      </c>
      <c r="E78" s="28">
        <v>51.99</v>
      </c>
      <c r="F78" s="28">
        <v>47.48</v>
      </c>
      <c r="G78" s="27" t="s">
        <v>515</v>
      </c>
      <c r="H78" s="28">
        <v>52.87</v>
      </c>
      <c r="I78" s="28">
        <v>59.39</v>
      </c>
      <c r="J78" s="28">
        <v>151.35</v>
      </c>
      <c r="K78" s="29">
        <v>251.5</v>
      </c>
      <c r="L78" s="26">
        <v>378</v>
      </c>
      <c r="M78" s="27" t="s">
        <v>516</v>
      </c>
      <c r="N78" s="27" t="s">
        <v>517</v>
      </c>
      <c r="O78" s="27" t="s">
        <v>518</v>
      </c>
      <c r="Q78" s="26">
        <v>126</v>
      </c>
      <c r="R78" s="32">
        <f t="shared" si="0"/>
        <v>103.78000000000002</v>
      </c>
      <c r="S78" s="26">
        <v>126</v>
      </c>
      <c r="T78" s="32">
        <f t="shared" si="1"/>
        <v>115.8</v>
      </c>
      <c r="U78" s="26">
        <v>126</v>
      </c>
      <c r="V78" s="32">
        <f t="shared" si="2"/>
        <v>21.72</v>
      </c>
      <c r="W78" s="26">
        <v>126</v>
      </c>
      <c r="X78" s="32">
        <f t="shared" si="3"/>
        <v>51.99</v>
      </c>
      <c r="Y78" s="26">
        <v>126</v>
      </c>
      <c r="Z78" s="32">
        <f t="shared" si="4"/>
        <v>47.48</v>
      </c>
      <c r="AA78" s="26">
        <v>126</v>
      </c>
      <c r="AB78" s="32">
        <f t="shared" si="5"/>
        <v>282.37</v>
      </c>
      <c r="AC78" s="26">
        <v>126</v>
      </c>
      <c r="AD78" s="32">
        <f t="shared" si="6"/>
        <v>52.87</v>
      </c>
      <c r="AE78" s="26">
        <v>126</v>
      </c>
      <c r="AF78" s="32">
        <f t="shared" si="7"/>
        <v>59.39</v>
      </c>
      <c r="AG78" s="26">
        <v>126</v>
      </c>
      <c r="AH78" s="32">
        <f t="shared" si="8"/>
        <v>151.35</v>
      </c>
      <c r="AI78" s="26">
        <v>74</v>
      </c>
      <c r="AJ78" s="32">
        <f t="shared" si="9"/>
        <v>251.5</v>
      </c>
      <c r="AK78" s="26">
        <v>74</v>
      </c>
      <c r="AL78" s="34">
        <v>378</v>
      </c>
      <c r="AM78" s="32">
        <f t="shared" si="10"/>
        <v>99.22999999999999</v>
      </c>
      <c r="AN78" s="34">
        <v>378</v>
      </c>
      <c r="AO78" s="32">
        <f t="shared" si="11"/>
        <v>89.579999999999984</v>
      </c>
      <c r="AP78" s="34">
        <v>378</v>
      </c>
      <c r="AQ78" s="32">
        <f t="shared" si="12"/>
        <v>196.73</v>
      </c>
      <c r="AR78" s="34">
        <v>378</v>
      </c>
    </row>
    <row r="79" spans="1:44" ht="12.75" customHeight="1">
      <c r="A79" s="26">
        <v>125</v>
      </c>
      <c r="B79" s="38" t="s">
        <v>520</v>
      </c>
      <c r="C79" s="38" t="s">
        <v>521</v>
      </c>
      <c r="D79" s="39">
        <v>21.77</v>
      </c>
      <c r="E79" s="39">
        <v>52.13</v>
      </c>
      <c r="F79" s="39">
        <v>47.6</v>
      </c>
      <c r="G79" s="38" t="s">
        <v>522</v>
      </c>
      <c r="H79" s="39">
        <v>53.02</v>
      </c>
      <c r="I79" s="39">
        <v>59.54</v>
      </c>
      <c r="J79" s="39">
        <v>152.80000000000001</v>
      </c>
      <c r="K79" s="40">
        <v>253.75</v>
      </c>
      <c r="L79" s="26">
        <v>375</v>
      </c>
      <c r="M79" s="38" t="s">
        <v>523</v>
      </c>
      <c r="N79" s="38" t="s">
        <v>524</v>
      </c>
      <c r="O79" s="38" t="s">
        <v>525</v>
      </c>
      <c r="Q79" s="26">
        <v>125</v>
      </c>
      <c r="R79" s="32">
        <f t="shared" si="0"/>
        <v>104.02000000000001</v>
      </c>
      <c r="S79" s="26">
        <v>125</v>
      </c>
      <c r="T79" s="32">
        <f t="shared" si="1"/>
        <v>116.06999999999998</v>
      </c>
      <c r="U79" s="26">
        <v>125</v>
      </c>
      <c r="V79" s="32">
        <f t="shared" si="2"/>
        <v>21.77</v>
      </c>
      <c r="W79" s="26">
        <v>125</v>
      </c>
      <c r="X79" s="32">
        <f t="shared" si="3"/>
        <v>52.13</v>
      </c>
      <c r="Y79" s="26">
        <v>125</v>
      </c>
      <c r="Z79" s="32">
        <f t="shared" si="4"/>
        <v>47.6</v>
      </c>
      <c r="AA79" s="26">
        <v>125</v>
      </c>
      <c r="AB79" s="32">
        <f t="shared" si="5"/>
        <v>283.01000000000005</v>
      </c>
      <c r="AC79" s="26">
        <v>125</v>
      </c>
      <c r="AD79" s="32">
        <f t="shared" si="6"/>
        <v>53.02</v>
      </c>
      <c r="AE79" s="26">
        <v>125</v>
      </c>
      <c r="AF79" s="32">
        <f t="shared" si="7"/>
        <v>59.54</v>
      </c>
      <c r="AG79" s="26">
        <v>125</v>
      </c>
      <c r="AH79" s="32">
        <f t="shared" si="8"/>
        <v>152.80000000000001</v>
      </c>
      <c r="AI79" s="26">
        <v>75</v>
      </c>
      <c r="AJ79" s="32">
        <f t="shared" si="9"/>
        <v>253.75</v>
      </c>
      <c r="AK79" s="26">
        <v>75</v>
      </c>
      <c r="AL79" s="34">
        <v>375</v>
      </c>
      <c r="AM79" s="32">
        <f t="shared" si="10"/>
        <v>99.51</v>
      </c>
      <c r="AN79" s="34">
        <v>375</v>
      </c>
      <c r="AO79" s="32">
        <f t="shared" si="11"/>
        <v>89.830000000000013</v>
      </c>
      <c r="AP79" s="34">
        <v>375</v>
      </c>
      <c r="AQ79" s="32">
        <f t="shared" si="12"/>
        <v>197.22</v>
      </c>
      <c r="AR79" s="34">
        <v>375</v>
      </c>
    </row>
    <row r="80" spans="1:44" ht="12.75" customHeight="1">
      <c r="A80" s="26">
        <v>124</v>
      </c>
      <c r="B80" s="27" t="s">
        <v>526</v>
      </c>
      <c r="C80" s="27" t="s">
        <v>527</v>
      </c>
      <c r="D80" s="28">
        <v>21.83</v>
      </c>
      <c r="E80" s="28">
        <v>52.26</v>
      </c>
      <c r="F80" s="28">
        <v>47.71</v>
      </c>
      <c r="G80" s="27" t="s">
        <v>528</v>
      </c>
      <c r="H80" s="28">
        <v>53.18</v>
      </c>
      <c r="I80" s="28">
        <v>59.7</v>
      </c>
      <c r="J80" s="28">
        <v>154.30000000000001</v>
      </c>
      <c r="K80" s="29">
        <v>256.05</v>
      </c>
      <c r="L80" s="26">
        <v>372</v>
      </c>
      <c r="M80" s="27" t="s">
        <v>529</v>
      </c>
      <c r="N80" s="27" t="s">
        <v>530</v>
      </c>
      <c r="O80" s="27" t="s">
        <v>531</v>
      </c>
      <c r="Q80" s="26">
        <v>124</v>
      </c>
      <c r="R80" s="32">
        <f t="shared" si="0"/>
        <v>104.26</v>
      </c>
      <c r="S80" s="26">
        <v>124</v>
      </c>
      <c r="T80" s="32">
        <f t="shared" si="1"/>
        <v>116.34</v>
      </c>
      <c r="U80" s="26">
        <v>124</v>
      </c>
      <c r="V80" s="32">
        <f t="shared" si="2"/>
        <v>21.83</v>
      </c>
      <c r="W80" s="26">
        <v>124</v>
      </c>
      <c r="X80" s="32">
        <f t="shared" si="3"/>
        <v>52.26</v>
      </c>
      <c r="Y80" s="26">
        <v>124</v>
      </c>
      <c r="Z80" s="32">
        <f t="shared" si="4"/>
        <v>47.71</v>
      </c>
      <c r="AA80" s="26">
        <v>124</v>
      </c>
      <c r="AB80" s="32">
        <f t="shared" si="5"/>
        <v>283.65999999999997</v>
      </c>
      <c r="AC80" s="26">
        <v>124</v>
      </c>
      <c r="AD80" s="32">
        <f t="shared" si="6"/>
        <v>53.18</v>
      </c>
      <c r="AE80" s="26">
        <v>124</v>
      </c>
      <c r="AF80" s="32">
        <f t="shared" si="7"/>
        <v>59.7</v>
      </c>
      <c r="AG80" s="26">
        <v>124</v>
      </c>
      <c r="AH80" s="32">
        <f t="shared" si="8"/>
        <v>154.30000000000001</v>
      </c>
      <c r="AI80" s="26">
        <v>76</v>
      </c>
      <c r="AJ80" s="32">
        <f t="shared" si="9"/>
        <v>256.05</v>
      </c>
      <c r="AK80" s="26">
        <v>76</v>
      </c>
      <c r="AL80" s="34">
        <v>372</v>
      </c>
      <c r="AM80" s="32">
        <f t="shared" si="10"/>
        <v>99.8</v>
      </c>
      <c r="AN80" s="34">
        <v>372</v>
      </c>
      <c r="AO80" s="32">
        <f t="shared" si="11"/>
        <v>90.09</v>
      </c>
      <c r="AP80" s="34">
        <v>372</v>
      </c>
      <c r="AQ80" s="32">
        <f t="shared" si="12"/>
        <v>197.72</v>
      </c>
      <c r="AR80" s="34">
        <v>372</v>
      </c>
    </row>
    <row r="81" spans="1:44" ht="12.75" customHeight="1">
      <c r="A81" s="26">
        <v>123</v>
      </c>
      <c r="B81" s="38" t="s">
        <v>532</v>
      </c>
      <c r="C81" s="38" t="s">
        <v>533</v>
      </c>
      <c r="D81" s="39">
        <v>21.88</v>
      </c>
      <c r="E81" s="39">
        <v>52.4</v>
      </c>
      <c r="F81" s="39">
        <v>47.83</v>
      </c>
      <c r="G81" s="38" t="s">
        <v>534</v>
      </c>
      <c r="H81" s="39">
        <v>53.33</v>
      </c>
      <c r="I81" s="39">
        <v>59.85</v>
      </c>
      <c r="J81" s="39">
        <v>155.75</v>
      </c>
      <c r="K81" s="40">
        <v>258.39999999999998</v>
      </c>
      <c r="L81" s="26">
        <v>369</v>
      </c>
      <c r="M81" s="38" t="s">
        <v>535</v>
      </c>
      <c r="N81" s="38" t="s">
        <v>537</v>
      </c>
      <c r="O81" s="38" t="s">
        <v>538</v>
      </c>
      <c r="Q81" s="26">
        <v>123</v>
      </c>
      <c r="R81" s="32">
        <f t="shared" si="0"/>
        <v>104.50999999999999</v>
      </c>
      <c r="S81" s="26">
        <v>123</v>
      </c>
      <c r="T81" s="32">
        <f t="shared" si="1"/>
        <v>116.61</v>
      </c>
      <c r="U81" s="26">
        <v>123</v>
      </c>
      <c r="V81" s="32">
        <f t="shared" si="2"/>
        <v>21.88</v>
      </c>
      <c r="W81" s="26">
        <v>123</v>
      </c>
      <c r="X81" s="32">
        <f t="shared" si="3"/>
        <v>52.4</v>
      </c>
      <c r="Y81" s="26">
        <v>123</v>
      </c>
      <c r="Z81" s="32">
        <f t="shared" si="4"/>
        <v>47.83</v>
      </c>
      <c r="AA81" s="26">
        <v>123</v>
      </c>
      <c r="AB81" s="32">
        <f t="shared" si="5"/>
        <v>284.31</v>
      </c>
      <c r="AC81" s="26">
        <v>123</v>
      </c>
      <c r="AD81" s="32">
        <f t="shared" si="6"/>
        <v>53.33</v>
      </c>
      <c r="AE81" s="26">
        <v>123</v>
      </c>
      <c r="AF81" s="32">
        <f t="shared" si="7"/>
        <v>59.85</v>
      </c>
      <c r="AG81" s="26">
        <v>123</v>
      </c>
      <c r="AH81" s="32">
        <f t="shared" si="8"/>
        <v>155.75</v>
      </c>
      <c r="AI81" s="26">
        <v>77</v>
      </c>
      <c r="AJ81" s="32">
        <f t="shared" si="9"/>
        <v>258.39999999999998</v>
      </c>
      <c r="AK81" s="26">
        <v>77</v>
      </c>
      <c r="AL81" s="34">
        <v>369</v>
      </c>
      <c r="AM81" s="32">
        <f t="shared" si="10"/>
        <v>100.08</v>
      </c>
      <c r="AN81" s="34">
        <v>369</v>
      </c>
      <c r="AO81" s="32">
        <f t="shared" si="11"/>
        <v>90.34</v>
      </c>
      <c r="AP81" s="34">
        <v>369</v>
      </c>
      <c r="AQ81" s="32">
        <f t="shared" si="12"/>
        <v>198.21999999999997</v>
      </c>
      <c r="AR81" s="34">
        <v>369</v>
      </c>
    </row>
    <row r="82" spans="1:44" ht="12.75" customHeight="1">
      <c r="A82" s="26">
        <v>122</v>
      </c>
      <c r="B82" s="27" t="s">
        <v>539</v>
      </c>
      <c r="C82" s="27" t="s">
        <v>540</v>
      </c>
      <c r="D82" s="28">
        <v>21.94</v>
      </c>
      <c r="E82" s="28">
        <v>52.54</v>
      </c>
      <c r="F82" s="28">
        <v>47.95</v>
      </c>
      <c r="G82" s="27" t="s">
        <v>541</v>
      </c>
      <c r="H82" s="28">
        <v>53.49</v>
      </c>
      <c r="I82" s="27" t="s">
        <v>542</v>
      </c>
      <c r="J82" s="28">
        <v>157.25</v>
      </c>
      <c r="K82" s="29">
        <v>260.75</v>
      </c>
      <c r="L82" s="26">
        <v>366</v>
      </c>
      <c r="M82" s="27" t="s">
        <v>543</v>
      </c>
      <c r="N82" s="27" t="s">
        <v>544</v>
      </c>
      <c r="O82" s="27" t="s">
        <v>545</v>
      </c>
      <c r="Q82" s="26">
        <v>122</v>
      </c>
      <c r="R82" s="32">
        <f t="shared" si="0"/>
        <v>104.75</v>
      </c>
      <c r="S82" s="26">
        <v>122</v>
      </c>
      <c r="T82" s="32">
        <f t="shared" si="1"/>
        <v>116.87999999999998</v>
      </c>
      <c r="U82" s="26">
        <v>122</v>
      </c>
      <c r="V82" s="32">
        <f t="shared" si="2"/>
        <v>21.94</v>
      </c>
      <c r="W82" s="26">
        <v>122</v>
      </c>
      <c r="X82" s="32">
        <f t="shared" si="3"/>
        <v>52.54</v>
      </c>
      <c r="Y82" s="26">
        <v>122</v>
      </c>
      <c r="Z82" s="32">
        <f t="shared" si="4"/>
        <v>47.95</v>
      </c>
      <c r="AA82" s="26">
        <v>122</v>
      </c>
      <c r="AB82" s="32">
        <f t="shared" si="5"/>
        <v>284.96000000000004</v>
      </c>
      <c r="AC82" s="26">
        <v>122</v>
      </c>
      <c r="AD82" s="32">
        <f t="shared" si="6"/>
        <v>53.49</v>
      </c>
      <c r="AE82" s="26">
        <v>122</v>
      </c>
      <c r="AF82" s="32">
        <f t="shared" ref="AF82:AF204" si="13">I82*86400</f>
        <v>60.010000000000005</v>
      </c>
      <c r="AG82" s="26">
        <v>122</v>
      </c>
      <c r="AH82" s="32">
        <f t="shared" si="8"/>
        <v>157.25</v>
      </c>
      <c r="AI82" s="26">
        <v>78</v>
      </c>
      <c r="AJ82" s="32">
        <f t="shared" si="9"/>
        <v>260.75</v>
      </c>
      <c r="AK82" s="26">
        <v>78</v>
      </c>
      <c r="AL82" s="34">
        <v>366</v>
      </c>
      <c r="AM82" s="32">
        <f t="shared" si="10"/>
        <v>100.37</v>
      </c>
      <c r="AN82" s="34">
        <v>366</v>
      </c>
      <c r="AO82" s="32">
        <f t="shared" si="11"/>
        <v>90.6</v>
      </c>
      <c r="AP82" s="34">
        <v>366</v>
      </c>
      <c r="AQ82" s="32">
        <f t="shared" si="12"/>
        <v>198.72</v>
      </c>
      <c r="AR82" s="34">
        <v>366</v>
      </c>
    </row>
    <row r="83" spans="1:44" ht="12.75" customHeight="1">
      <c r="A83" s="26">
        <v>121</v>
      </c>
      <c r="B83" s="38" t="s">
        <v>546</v>
      </c>
      <c r="C83" s="38" t="s">
        <v>547</v>
      </c>
      <c r="D83" s="39">
        <v>21.99</v>
      </c>
      <c r="E83" s="39">
        <v>52.67</v>
      </c>
      <c r="F83" s="39">
        <v>48.06</v>
      </c>
      <c r="G83" s="38" t="s">
        <v>548</v>
      </c>
      <c r="H83" s="39">
        <v>53.64</v>
      </c>
      <c r="I83" s="38" t="s">
        <v>549</v>
      </c>
      <c r="J83" s="39">
        <v>158.75</v>
      </c>
      <c r="K83" s="40">
        <v>263.10000000000002</v>
      </c>
      <c r="L83" s="26">
        <v>363</v>
      </c>
      <c r="M83" s="38" t="s">
        <v>550</v>
      </c>
      <c r="N83" s="38" t="s">
        <v>551</v>
      </c>
      <c r="O83" s="38" t="s">
        <v>552</v>
      </c>
      <c r="Q83" s="26">
        <v>121</v>
      </c>
      <c r="R83" s="32">
        <f t="shared" si="0"/>
        <v>105</v>
      </c>
      <c r="S83" s="26">
        <v>121</v>
      </c>
      <c r="T83" s="32">
        <f t="shared" si="1"/>
        <v>117.15</v>
      </c>
      <c r="U83" s="26">
        <v>121</v>
      </c>
      <c r="V83" s="32">
        <f t="shared" si="2"/>
        <v>21.99</v>
      </c>
      <c r="W83" s="26">
        <v>121</v>
      </c>
      <c r="X83" s="32">
        <f t="shared" si="3"/>
        <v>52.67</v>
      </c>
      <c r="Y83" s="26">
        <v>121</v>
      </c>
      <c r="Z83" s="32">
        <f t="shared" si="4"/>
        <v>48.06</v>
      </c>
      <c r="AA83" s="26">
        <v>121</v>
      </c>
      <c r="AB83" s="32">
        <f t="shared" si="5"/>
        <v>285.61</v>
      </c>
      <c r="AC83" s="26">
        <v>121</v>
      </c>
      <c r="AD83" s="32">
        <f t="shared" si="6"/>
        <v>53.64</v>
      </c>
      <c r="AE83" s="26">
        <v>121</v>
      </c>
      <c r="AF83" s="32">
        <f t="shared" si="13"/>
        <v>60.160000000000004</v>
      </c>
      <c r="AG83" s="26">
        <v>121</v>
      </c>
      <c r="AH83" s="32">
        <f t="shared" si="8"/>
        <v>158.75</v>
      </c>
      <c r="AI83" s="26">
        <v>79</v>
      </c>
      <c r="AJ83" s="32">
        <f t="shared" si="9"/>
        <v>263.10000000000002</v>
      </c>
      <c r="AK83" s="26">
        <v>79</v>
      </c>
      <c r="AL83" s="34">
        <v>363</v>
      </c>
      <c r="AM83" s="32">
        <f t="shared" si="10"/>
        <v>100.66</v>
      </c>
      <c r="AN83" s="34">
        <v>363</v>
      </c>
      <c r="AO83" s="32">
        <f t="shared" si="11"/>
        <v>90.86</v>
      </c>
      <c r="AP83" s="34">
        <v>363</v>
      </c>
      <c r="AQ83" s="32">
        <f t="shared" si="12"/>
        <v>199.23</v>
      </c>
      <c r="AR83" s="34">
        <v>363</v>
      </c>
    </row>
    <row r="84" spans="1:44" ht="12.75" customHeight="1">
      <c r="A84" s="26">
        <v>120</v>
      </c>
      <c r="B84" s="27" t="s">
        <v>553</v>
      </c>
      <c r="C84" s="27" t="s">
        <v>554</v>
      </c>
      <c r="D84" s="28">
        <v>22.05</v>
      </c>
      <c r="E84" s="28">
        <v>52.81</v>
      </c>
      <c r="F84" s="28">
        <v>48.18</v>
      </c>
      <c r="G84" s="27" t="s">
        <v>555</v>
      </c>
      <c r="H84" s="28">
        <v>53.8</v>
      </c>
      <c r="I84" s="27" t="s">
        <v>556</v>
      </c>
      <c r="J84" s="28">
        <v>160.30000000000001</v>
      </c>
      <c r="K84" s="29">
        <v>265.5</v>
      </c>
      <c r="L84" s="26">
        <v>360</v>
      </c>
      <c r="M84" s="27" t="s">
        <v>557</v>
      </c>
      <c r="N84" s="27" t="s">
        <v>558</v>
      </c>
      <c r="O84" s="27" t="s">
        <v>559</v>
      </c>
      <c r="Q84" s="26">
        <v>120</v>
      </c>
      <c r="R84" s="32">
        <f t="shared" si="0"/>
        <v>105.24</v>
      </c>
      <c r="S84" s="26">
        <v>120</v>
      </c>
      <c r="T84" s="32">
        <f t="shared" si="1"/>
        <v>117.42</v>
      </c>
      <c r="U84" s="26">
        <v>120</v>
      </c>
      <c r="V84" s="32">
        <f t="shared" si="2"/>
        <v>22.05</v>
      </c>
      <c r="W84" s="26">
        <v>120</v>
      </c>
      <c r="X84" s="32">
        <f t="shared" si="3"/>
        <v>52.81</v>
      </c>
      <c r="Y84" s="26">
        <v>120</v>
      </c>
      <c r="Z84" s="32">
        <f t="shared" si="4"/>
        <v>48.18</v>
      </c>
      <c r="AA84" s="26">
        <v>120</v>
      </c>
      <c r="AB84" s="32">
        <f t="shared" si="5"/>
        <v>286.27</v>
      </c>
      <c r="AC84" s="26">
        <v>120</v>
      </c>
      <c r="AD84" s="32">
        <f t="shared" si="6"/>
        <v>53.8</v>
      </c>
      <c r="AE84" s="26">
        <v>120</v>
      </c>
      <c r="AF84" s="32">
        <f t="shared" si="13"/>
        <v>60.320000000000007</v>
      </c>
      <c r="AG84" s="26">
        <v>120</v>
      </c>
      <c r="AH84" s="32">
        <f t="shared" si="8"/>
        <v>160.30000000000001</v>
      </c>
      <c r="AI84" s="26">
        <v>80</v>
      </c>
      <c r="AJ84" s="32">
        <f t="shared" si="9"/>
        <v>265.5</v>
      </c>
      <c r="AK84" s="26">
        <v>80</v>
      </c>
      <c r="AL84" s="34">
        <v>360</v>
      </c>
      <c r="AM84" s="32">
        <f t="shared" si="10"/>
        <v>100.95000000000002</v>
      </c>
      <c r="AN84" s="34">
        <v>360</v>
      </c>
      <c r="AO84" s="32">
        <f t="shared" si="11"/>
        <v>91.12</v>
      </c>
      <c r="AP84" s="34">
        <v>360</v>
      </c>
      <c r="AQ84" s="32">
        <f t="shared" si="12"/>
        <v>199.73</v>
      </c>
      <c r="AR84" s="34">
        <v>360</v>
      </c>
    </row>
    <row r="85" spans="1:44" ht="12.75" customHeight="1">
      <c r="A85" s="26">
        <v>119</v>
      </c>
      <c r="B85" s="38" t="s">
        <v>561</v>
      </c>
      <c r="C85" s="38" t="s">
        <v>562</v>
      </c>
      <c r="D85" s="39">
        <v>22.1</v>
      </c>
      <c r="E85" s="39">
        <v>52.95</v>
      </c>
      <c r="F85" s="39">
        <v>48.3</v>
      </c>
      <c r="G85" s="38" t="s">
        <v>563</v>
      </c>
      <c r="H85" s="39">
        <v>53.96</v>
      </c>
      <c r="I85" s="38" t="s">
        <v>564</v>
      </c>
      <c r="J85" s="39">
        <v>161.80000000000001</v>
      </c>
      <c r="K85" s="40">
        <v>267.89999999999998</v>
      </c>
      <c r="L85" s="26">
        <v>357</v>
      </c>
      <c r="M85" s="38" t="s">
        <v>565</v>
      </c>
      <c r="N85" s="38" t="s">
        <v>566</v>
      </c>
      <c r="O85" s="38" t="s">
        <v>567</v>
      </c>
      <c r="Q85" s="26">
        <v>119</v>
      </c>
      <c r="R85" s="32">
        <f t="shared" si="0"/>
        <v>105.49000000000001</v>
      </c>
      <c r="S85" s="26">
        <v>119</v>
      </c>
      <c r="T85" s="32">
        <f t="shared" si="1"/>
        <v>117.69000000000001</v>
      </c>
      <c r="U85" s="26">
        <v>119</v>
      </c>
      <c r="V85" s="32">
        <f t="shared" si="2"/>
        <v>22.1</v>
      </c>
      <c r="W85" s="26">
        <v>119</v>
      </c>
      <c r="X85" s="32">
        <f t="shared" si="3"/>
        <v>52.95</v>
      </c>
      <c r="Y85" s="26">
        <v>119</v>
      </c>
      <c r="Z85" s="32">
        <f t="shared" si="4"/>
        <v>48.3</v>
      </c>
      <c r="AA85" s="26">
        <v>119</v>
      </c>
      <c r="AB85" s="32">
        <f t="shared" si="5"/>
        <v>286.92999999999995</v>
      </c>
      <c r="AC85" s="26">
        <v>119</v>
      </c>
      <c r="AD85" s="32">
        <f t="shared" si="6"/>
        <v>53.96</v>
      </c>
      <c r="AE85" s="26">
        <v>119</v>
      </c>
      <c r="AF85" s="32">
        <f t="shared" si="13"/>
        <v>60.48</v>
      </c>
      <c r="AG85" s="26">
        <v>119</v>
      </c>
      <c r="AH85" s="32">
        <f t="shared" si="8"/>
        <v>161.80000000000001</v>
      </c>
      <c r="AI85" s="26">
        <v>81</v>
      </c>
      <c r="AJ85" s="32">
        <f t="shared" si="9"/>
        <v>267.89999999999998</v>
      </c>
      <c r="AK85" s="26">
        <v>81</v>
      </c>
      <c r="AL85" s="34">
        <v>357</v>
      </c>
      <c r="AM85" s="32">
        <f t="shared" si="10"/>
        <v>101.24000000000001</v>
      </c>
      <c r="AN85" s="34">
        <v>357</v>
      </c>
      <c r="AO85" s="32">
        <f t="shared" si="11"/>
        <v>91.39</v>
      </c>
      <c r="AP85" s="34">
        <v>357</v>
      </c>
      <c r="AQ85" s="32">
        <f t="shared" si="12"/>
        <v>200.24000000000004</v>
      </c>
      <c r="AR85" s="34">
        <v>357</v>
      </c>
    </row>
    <row r="86" spans="1:44" ht="12.75" customHeight="1">
      <c r="A86" s="26">
        <v>118</v>
      </c>
      <c r="B86" s="27" t="s">
        <v>569</v>
      </c>
      <c r="C86" s="27" t="s">
        <v>570</v>
      </c>
      <c r="D86" s="28">
        <v>22.16</v>
      </c>
      <c r="E86" s="28">
        <v>53.09</v>
      </c>
      <c r="F86" s="28">
        <v>48.42</v>
      </c>
      <c r="G86" s="27" t="s">
        <v>571</v>
      </c>
      <c r="H86" s="28">
        <v>54.12</v>
      </c>
      <c r="I86" s="27" t="s">
        <v>572</v>
      </c>
      <c r="J86" s="28">
        <v>163.35</v>
      </c>
      <c r="K86" s="29">
        <v>270.35000000000002</v>
      </c>
      <c r="L86" s="26">
        <v>354</v>
      </c>
      <c r="M86" s="27" t="s">
        <v>573</v>
      </c>
      <c r="N86" s="27" t="s">
        <v>574</v>
      </c>
      <c r="O86" s="27" t="s">
        <v>575</v>
      </c>
      <c r="Q86" s="26">
        <v>118</v>
      </c>
      <c r="R86" s="32">
        <f t="shared" si="0"/>
        <v>105.74</v>
      </c>
      <c r="S86" s="26">
        <v>118</v>
      </c>
      <c r="T86" s="32">
        <f t="shared" si="1"/>
        <v>117.96999999999998</v>
      </c>
      <c r="U86" s="26">
        <v>118</v>
      </c>
      <c r="V86" s="32">
        <f t="shared" si="2"/>
        <v>22.16</v>
      </c>
      <c r="W86" s="26">
        <v>118</v>
      </c>
      <c r="X86" s="32">
        <f t="shared" si="3"/>
        <v>53.09</v>
      </c>
      <c r="Y86" s="26">
        <v>118</v>
      </c>
      <c r="Z86" s="32">
        <f t="shared" si="4"/>
        <v>48.42</v>
      </c>
      <c r="AA86" s="26">
        <v>118</v>
      </c>
      <c r="AB86" s="32">
        <f t="shared" si="5"/>
        <v>287.59999999999997</v>
      </c>
      <c r="AC86" s="26">
        <v>118</v>
      </c>
      <c r="AD86" s="32">
        <f t="shared" si="6"/>
        <v>54.12</v>
      </c>
      <c r="AE86" s="26">
        <v>118</v>
      </c>
      <c r="AF86" s="32">
        <f t="shared" si="13"/>
        <v>60.64</v>
      </c>
      <c r="AG86" s="26">
        <v>118</v>
      </c>
      <c r="AH86" s="32">
        <f t="shared" si="8"/>
        <v>163.35</v>
      </c>
      <c r="AI86" s="26">
        <v>82</v>
      </c>
      <c r="AJ86" s="32">
        <f t="shared" si="9"/>
        <v>270.35000000000002</v>
      </c>
      <c r="AK86" s="26">
        <v>82</v>
      </c>
      <c r="AL86" s="34">
        <v>354</v>
      </c>
      <c r="AM86" s="32">
        <f t="shared" si="10"/>
        <v>101.54</v>
      </c>
      <c r="AN86" s="34">
        <v>354</v>
      </c>
      <c r="AO86" s="32">
        <f t="shared" si="11"/>
        <v>91.649999999999977</v>
      </c>
      <c r="AP86" s="34">
        <v>354</v>
      </c>
      <c r="AQ86" s="32">
        <f t="shared" si="12"/>
        <v>200.75</v>
      </c>
      <c r="AR86" s="34">
        <v>354</v>
      </c>
    </row>
    <row r="87" spans="1:44" ht="12.75" customHeight="1">
      <c r="A87" s="26">
        <v>117</v>
      </c>
      <c r="B87" s="38" t="s">
        <v>577</v>
      </c>
      <c r="C87" s="38" t="s">
        <v>578</v>
      </c>
      <c r="D87" s="39">
        <v>22.21</v>
      </c>
      <c r="E87" s="39">
        <v>53.23</v>
      </c>
      <c r="F87" s="39">
        <v>48.54</v>
      </c>
      <c r="G87" s="38" t="s">
        <v>579</v>
      </c>
      <c r="H87" s="39">
        <v>54.28</v>
      </c>
      <c r="I87" s="38" t="s">
        <v>580</v>
      </c>
      <c r="J87" s="39">
        <v>164.9</v>
      </c>
      <c r="K87" s="40">
        <v>272.8</v>
      </c>
      <c r="L87" s="26">
        <v>351</v>
      </c>
      <c r="M87" s="38" t="s">
        <v>581</v>
      </c>
      <c r="N87" s="38" t="s">
        <v>582</v>
      </c>
      <c r="O87" s="38" t="s">
        <v>583</v>
      </c>
      <c r="Q87" s="26">
        <v>117</v>
      </c>
      <c r="R87" s="32">
        <f t="shared" si="0"/>
        <v>105.99000000000001</v>
      </c>
      <c r="S87" s="26">
        <v>117</v>
      </c>
      <c r="T87" s="32">
        <f t="shared" si="1"/>
        <v>118.24000000000001</v>
      </c>
      <c r="U87" s="26">
        <v>117</v>
      </c>
      <c r="V87" s="32">
        <f t="shared" si="2"/>
        <v>22.21</v>
      </c>
      <c r="W87" s="26">
        <v>117</v>
      </c>
      <c r="X87" s="32">
        <f t="shared" si="3"/>
        <v>53.23</v>
      </c>
      <c r="Y87" s="26">
        <v>117</v>
      </c>
      <c r="Z87" s="32">
        <f t="shared" si="4"/>
        <v>48.54</v>
      </c>
      <c r="AA87" s="26">
        <v>117</v>
      </c>
      <c r="AB87" s="32">
        <f t="shared" si="5"/>
        <v>288.26</v>
      </c>
      <c r="AC87" s="26">
        <v>117</v>
      </c>
      <c r="AD87" s="32">
        <f t="shared" si="6"/>
        <v>54.28</v>
      </c>
      <c r="AE87" s="26">
        <v>117</v>
      </c>
      <c r="AF87" s="32">
        <f t="shared" si="13"/>
        <v>60.800000000000004</v>
      </c>
      <c r="AG87" s="26">
        <v>117</v>
      </c>
      <c r="AH87" s="32">
        <f t="shared" si="8"/>
        <v>164.9</v>
      </c>
      <c r="AI87" s="26">
        <v>83</v>
      </c>
      <c r="AJ87" s="32">
        <f t="shared" si="9"/>
        <v>272.8</v>
      </c>
      <c r="AK87" s="26">
        <v>83</v>
      </c>
      <c r="AL87" s="34">
        <v>351</v>
      </c>
      <c r="AM87" s="32">
        <f t="shared" si="10"/>
        <v>101.83</v>
      </c>
      <c r="AN87" s="34">
        <v>351</v>
      </c>
      <c r="AO87" s="32">
        <f t="shared" si="11"/>
        <v>91.92</v>
      </c>
      <c r="AP87" s="34">
        <v>351</v>
      </c>
      <c r="AQ87" s="32">
        <f t="shared" si="12"/>
        <v>201.26999999999998</v>
      </c>
      <c r="AR87" s="34">
        <v>351</v>
      </c>
    </row>
    <row r="88" spans="1:44" ht="12.75" customHeight="1">
      <c r="A88" s="26">
        <v>116</v>
      </c>
      <c r="B88" s="27" t="s">
        <v>584</v>
      </c>
      <c r="C88" s="27" t="s">
        <v>585</v>
      </c>
      <c r="D88" s="28">
        <v>22.27</v>
      </c>
      <c r="E88" s="28">
        <v>53.37</v>
      </c>
      <c r="F88" s="28">
        <v>48.66</v>
      </c>
      <c r="G88" s="27" t="s">
        <v>586</v>
      </c>
      <c r="H88" s="28">
        <v>54.44</v>
      </c>
      <c r="I88" s="27" t="s">
        <v>587</v>
      </c>
      <c r="J88" s="28">
        <v>166.5</v>
      </c>
      <c r="K88" s="29">
        <v>275.3</v>
      </c>
      <c r="L88" s="26">
        <v>348</v>
      </c>
      <c r="M88" s="27" t="s">
        <v>588</v>
      </c>
      <c r="N88" s="27" t="s">
        <v>589</v>
      </c>
      <c r="O88" s="27" t="s">
        <v>590</v>
      </c>
      <c r="Q88" s="26">
        <v>116</v>
      </c>
      <c r="R88" s="32">
        <f t="shared" si="0"/>
        <v>106.24</v>
      </c>
      <c r="S88" s="26">
        <v>116</v>
      </c>
      <c r="T88" s="32">
        <f t="shared" si="1"/>
        <v>118.52</v>
      </c>
      <c r="U88" s="26">
        <v>116</v>
      </c>
      <c r="V88" s="32">
        <f t="shared" si="2"/>
        <v>22.27</v>
      </c>
      <c r="W88" s="26">
        <v>116</v>
      </c>
      <c r="X88" s="32">
        <f t="shared" si="3"/>
        <v>53.37</v>
      </c>
      <c r="Y88" s="26">
        <v>116</v>
      </c>
      <c r="Z88" s="32">
        <f t="shared" si="4"/>
        <v>48.66</v>
      </c>
      <c r="AA88" s="26">
        <v>116</v>
      </c>
      <c r="AB88" s="32">
        <f t="shared" si="5"/>
        <v>288.93</v>
      </c>
      <c r="AC88" s="26">
        <v>116</v>
      </c>
      <c r="AD88" s="32">
        <f t="shared" si="6"/>
        <v>54.44</v>
      </c>
      <c r="AE88" s="26">
        <v>116</v>
      </c>
      <c r="AF88" s="32">
        <f t="shared" si="13"/>
        <v>60.960000000000008</v>
      </c>
      <c r="AG88" s="26">
        <v>116</v>
      </c>
      <c r="AH88" s="32">
        <f t="shared" si="8"/>
        <v>166.5</v>
      </c>
      <c r="AI88" s="26">
        <v>84</v>
      </c>
      <c r="AJ88" s="32">
        <f t="shared" si="9"/>
        <v>275.3</v>
      </c>
      <c r="AK88" s="26">
        <v>84</v>
      </c>
      <c r="AL88" s="34">
        <v>348</v>
      </c>
      <c r="AM88" s="32">
        <f t="shared" si="10"/>
        <v>102.13000000000001</v>
      </c>
      <c r="AN88" s="34">
        <v>348</v>
      </c>
      <c r="AO88" s="32">
        <f t="shared" si="11"/>
        <v>92.18</v>
      </c>
      <c r="AP88" s="34">
        <v>348</v>
      </c>
      <c r="AQ88" s="32">
        <f t="shared" si="12"/>
        <v>201.79</v>
      </c>
      <c r="AR88" s="34">
        <v>348</v>
      </c>
    </row>
    <row r="89" spans="1:44" ht="12.75" customHeight="1">
      <c r="A89" s="26">
        <v>115</v>
      </c>
      <c r="B89" s="38" t="s">
        <v>591</v>
      </c>
      <c r="C89" s="38" t="s">
        <v>592</v>
      </c>
      <c r="D89" s="39">
        <v>22.33</v>
      </c>
      <c r="E89" s="39">
        <v>53.51</v>
      </c>
      <c r="F89" s="39">
        <v>48.78</v>
      </c>
      <c r="G89" s="38" t="s">
        <v>593</v>
      </c>
      <c r="H89" s="39">
        <v>54.6</v>
      </c>
      <c r="I89" s="38" t="s">
        <v>594</v>
      </c>
      <c r="J89" s="39">
        <v>168.1</v>
      </c>
      <c r="K89" s="40">
        <v>277.8</v>
      </c>
      <c r="L89" s="26">
        <v>345</v>
      </c>
      <c r="M89" s="38" t="s">
        <v>595</v>
      </c>
      <c r="N89" s="38" t="s">
        <v>596</v>
      </c>
      <c r="O89" s="38" t="s">
        <v>597</v>
      </c>
      <c r="Q89" s="26">
        <v>115</v>
      </c>
      <c r="R89" s="32">
        <f t="shared" si="0"/>
        <v>106.49999999999999</v>
      </c>
      <c r="S89" s="26">
        <v>115</v>
      </c>
      <c r="T89" s="32">
        <f t="shared" si="1"/>
        <v>118.80000000000001</v>
      </c>
      <c r="U89" s="26">
        <v>115</v>
      </c>
      <c r="V89" s="32">
        <f t="shared" si="2"/>
        <v>22.33</v>
      </c>
      <c r="W89" s="26">
        <v>115</v>
      </c>
      <c r="X89" s="32">
        <f t="shared" si="3"/>
        <v>53.51</v>
      </c>
      <c r="Y89" s="26">
        <v>115</v>
      </c>
      <c r="Z89" s="32">
        <f t="shared" si="4"/>
        <v>48.78</v>
      </c>
      <c r="AA89" s="26">
        <v>115</v>
      </c>
      <c r="AB89" s="32">
        <f t="shared" si="5"/>
        <v>289.60999999999996</v>
      </c>
      <c r="AC89" s="26">
        <v>115</v>
      </c>
      <c r="AD89" s="32">
        <f t="shared" si="6"/>
        <v>54.6</v>
      </c>
      <c r="AE89" s="26">
        <v>115</v>
      </c>
      <c r="AF89" s="32">
        <f t="shared" si="13"/>
        <v>61.12</v>
      </c>
      <c r="AG89" s="26">
        <v>115</v>
      </c>
      <c r="AH89" s="32">
        <f t="shared" si="8"/>
        <v>168.1</v>
      </c>
      <c r="AI89" s="26">
        <v>85</v>
      </c>
      <c r="AJ89" s="32">
        <f t="shared" si="9"/>
        <v>277.8</v>
      </c>
      <c r="AK89" s="26">
        <v>85</v>
      </c>
      <c r="AL89" s="34">
        <v>345</v>
      </c>
      <c r="AM89" s="32">
        <f t="shared" si="10"/>
        <v>102.43</v>
      </c>
      <c r="AN89" s="34">
        <v>345</v>
      </c>
      <c r="AO89" s="32">
        <f t="shared" si="11"/>
        <v>92.450000000000017</v>
      </c>
      <c r="AP89" s="34">
        <v>345</v>
      </c>
      <c r="AQ89" s="32">
        <f t="shared" si="12"/>
        <v>202.31000000000003</v>
      </c>
      <c r="AR89" s="34">
        <v>345</v>
      </c>
    </row>
    <row r="90" spans="1:44" ht="12.75" customHeight="1">
      <c r="A90" s="26">
        <v>114</v>
      </c>
      <c r="B90" s="27" t="s">
        <v>598</v>
      </c>
      <c r="C90" s="27" t="s">
        <v>599</v>
      </c>
      <c r="D90" s="28">
        <v>22.38</v>
      </c>
      <c r="E90" s="28">
        <v>53.66</v>
      </c>
      <c r="F90" s="28">
        <v>48.9</v>
      </c>
      <c r="G90" s="27" t="s">
        <v>600</v>
      </c>
      <c r="H90" s="28">
        <v>54.77</v>
      </c>
      <c r="I90" s="27" t="s">
        <v>601</v>
      </c>
      <c r="J90" s="28">
        <v>169.75</v>
      </c>
      <c r="K90" s="29">
        <v>280.3</v>
      </c>
      <c r="L90" s="26">
        <v>342</v>
      </c>
      <c r="M90" s="27" t="s">
        <v>602</v>
      </c>
      <c r="N90" s="27" t="s">
        <v>603</v>
      </c>
      <c r="O90" s="27" t="s">
        <v>604</v>
      </c>
      <c r="Q90" s="26">
        <v>114</v>
      </c>
      <c r="R90" s="32">
        <f t="shared" si="0"/>
        <v>106.75000000000001</v>
      </c>
      <c r="S90" s="26">
        <v>114</v>
      </c>
      <c r="T90" s="32">
        <f t="shared" si="1"/>
        <v>119.08</v>
      </c>
      <c r="U90" s="26">
        <v>114</v>
      </c>
      <c r="V90" s="32">
        <f t="shared" si="2"/>
        <v>22.38</v>
      </c>
      <c r="W90" s="26">
        <v>114</v>
      </c>
      <c r="X90" s="32">
        <f t="shared" si="3"/>
        <v>53.66</v>
      </c>
      <c r="Y90" s="26">
        <v>114</v>
      </c>
      <c r="Z90" s="32">
        <f t="shared" si="4"/>
        <v>48.9</v>
      </c>
      <c r="AA90" s="26">
        <v>114</v>
      </c>
      <c r="AB90" s="32">
        <f t="shared" si="5"/>
        <v>290.28000000000003</v>
      </c>
      <c r="AC90" s="26">
        <v>114</v>
      </c>
      <c r="AD90" s="32">
        <f t="shared" si="6"/>
        <v>54.77</v>
      </c>
      <c r="AE90" s="26">
        <v>114</v>
      </c>
      <c r="AF90" s="32">
        <f t="shared" si="13"/>
        <v>61.28</v>
      </c>
      <c r="AG90" s="26">
        <v>114</v>
      </c>
      <c r="AH90" s="32">
        <f t="shared" si="8"/>
        <v>169.75</v>
      </c>
      <c r="AI90" s="26">
        <v>86</v>
      </c>
      <c r="AJ90" s="32">
        <f t="shared" si="9"/>
        <v>280.3</v>
      </c>
      <c r="AK90" s="26">
        <v>86</v>
      </c>
      <c r="AL90" s="34">
        <v>342</v>
      </c>
      <c r="AM90" s="32">
        <f t="shared" si="10"/>
        <v>102.72999999999999</v>
      </c>
      <c r="AN90" s="34">
        <v>342</v>
      </c>
      <c r="AO90" s="32">
        <f t="shared" si="11"/>
        <v>92.719999999999985</v>
      </c>
      <c r="AP90" s="34">
        <v>342</v>
      </c>
      <c r="AQ90" s="32">
        <f t="shared" si="12"/>
        <v>202.82999999999998</v>
      </c>
      <c r="AR90" s="34">
        <v>342</v>
      </c>
    </row>
    <row r="91" spans="1:44" ht="12.75" customHeight="1">
      <c r="A91" s="26">
        <v>113</v>
      </c>
      <c r="B91" s="38" t="s">
        <v>605</v>
      </c>
      <c r="C91" s="38" t="s">
        <v>606</v>
      </c>
      <c r="D91" s="39">
        <v>22.44</v>
      </c>
      <c r="E91" s="39">
        <v>53.8</v>
      </c>
      <c r="F91" s="39">
        <v>49.03</v>
      </c>
      <c r="G91" s="38" t="s">
        <v>608</v>
      </c>
      <c r="H91" s="39">
        <v>54.93</v>
      </c>
      <c r="I91" s="38" t="s">
        <v>609</v>
      </c>
      <c r="J91" s="39">
        <v>171.35</v>
      </c>
      <c r="K91" s="40">
        <v>282.85000000000002</v>
      </c>
      <c r="L91" s="26">
        <v>339</v>
      </c>
      <c r="M91" s="38" t="s">
        <v>173</v>
      </c>
      <c r="N91" s="38" t="s">
        <v>610</v>
      </c>
      <c r="O91" s="38" t="s">
        <v>611</v>
      </c>
      <c r="Q91" s="26">
        <v>113</v>
      </c>
      <c r="R91" s="32">
        <f t="shared" si="0"/>
        <v>107.01</v>
      </c>
      <c r="S91" s="26">
        <v>113</v>
      </c>
      <c r="T91" s="32">
        <f t="shared" si="1"/>
        <v>119.36000000000001</v>
      </c>
      <c r="U91" s="26">
        <v>113</v>
      </c>
      <c r="V91" s="32">
        <f t="shared" si="2"/>
        <v>22.44</v>
      </c>
      <c r="W91" s="26">
        <v>113</v>
      </c>
      <c r="X91" s="32">
        <f t="shared" si="3"/>
        <v>53.8</v>
      </c>
      <c r="Y91" s="26">
        <v>113</v>
      </c>
      <c r="Z91" s="32">
        <f t="shared" si="4"/>
        <v>49.03</v>
      </c>
      <c r="AA91" s="26">
        <v>113</v>
      </c>
      <c r="AB91" s="32">
        <f t="shared" si="5"/>
        <v>290.95999999999998</v>
      </c>
      <c r="AC91" s="26">
        <v>113</v>
      </c>
      <c r="AD91" s="32">
        <f t="shared" si="6"/>
        <v>54.93</v>
      </c>
      <c r="AE91" s="26">
        <v>113</v>
      </c>
      <c r="AF91" s="32">
        <f t="shared" si="13"/>
        <v>61.440000000000005</v>
      </c>
      <c r="AG91" s="26">
        <v>113</v>
      </c>
      <c r="AH91" s="32">
        <f t="shared" si="8"/>
        <v>171.35</v>
      </c>
      <c r="AI91" s="26">
        <v>87</v>
      </c>
      <c r="AJ91" s="32">
        <f t="shared" si="9"/>
        <v>282.85000000000002</v>
      </c>
      <c r="AK91" s="26">
        <v>87</v>
      </c>
      <c r="AL91" s="34">
        <v>339</v>
      </c>
      <c r="AM91" s="32">
        <f t="shared" si="10"/>
        <v>103.03</v>
      </c>
      <c r="AN91" s="34">
        <v>339</v>
      </c>
      <c r="AO91" s="32">
        <f t="shared" si="11"/>
        <v>93</v>
      </c>
      <c r="AP91" s="34">
        <v>339</v>
      </c>
      <c r="AQ91" s="32">
        <f t="shared" si="12"/>
        <v>203.35000000000002</v>
      </c>
      <c r="AR91" s="34">
        <v>339</v>
      </c>
    </row>
    <row r="92" spans="1:44" ht="12.75" customHeight="1">
      <c r="A92" s="26">
        <v>112</v>
      </c>
      <c r="B92" s="27" t="s">
        <v>612</v>
      </c>
      <c r="C92" s="27" t="s">
        <v>613</v>
      </c>
      <c r="D92" s="28">
        <v>22.5</v>
      </c>
      <c r="E92" s="28">
        <v>53.94</v>
      </c>
      <c r="F92" s="28">
        <v>49.15</v>
      </c>
      <c r="G92" s="27" t="s">
        <v>614</v>
      </c>
      <c r="H92" s="28">
        <v>55.1</v>
      </c>
      <c r="I92" s="27" t="s">
        <v>615</v>
      </c>
      <c r="J92" s="28">
        <v>173</v>
      </c>
      <c r="K92" s="29">
        <v>285.45</v>
      </c>
      <c r="L92" s="26">
        <v>336</v>
      </c>
      <c r="M92" s="27" t="s">
        <v>616</v>
      </c>
      <c r="N92" s="27" t="s">
        <v>617</v>
      </c>
      <c r="O92" s="27" t="s">
        <v>618</v>
      </c>
      <c r="Q92" s="26">
        <v>112</v>
      </c>
      <c r="R92" s="32">
        <f t="shared" si="0"/>
        <v>107.25999999999999</v>
      </c>
      <c r="S92" s="26">
        <v>112</v>
      </c>
      <c r="T92" s="32">
        <f t="shared" si="1"/>
        <v>119.63999999999999</v>
      </c>
      <c r="U92" s="26">
        <v>112</v>
      </c>
      <c r="V92" s="32">
        <f t="shared" si="2"/>
        <v>22.5</v>
      </c>
      <c r="W92" s="26">
        <v>112</v>
      </c>
      <c r="X92" s="32">
        <f t="shared" si="3"/>
        <v>53.94</v>
      </c>
      <c r="Y92" s="26">
        <v>112</v>
      </c>
      <c r="Z92" s="32">
        <f t="shared" si="4"/>
        <v>49.15</v>
      </c>
      <c r="AA92" s="26">
        <v>112</v>
      </c>
      <c r="AB92" s="32">
        <f t="shared" si="5"/>
        <v>291.65000000000003</v>
      </c>
      <c r="AC92" s="26">
        <v>112</v>
      </c>
      <c r="AD92" s="32">
        <f t="shared" si="6"/>
        <v>55.1</v>
      </c>
      <c r="AE92" s="26">
        <v>112</v>
      </c>
      <c r="AF92" s="32">
        <f t="shared" si="13"/>
        <v>61.609999999999992</v>
      </c>
      <c r="AG92" s="26">
        <v>112</v>
      </c>
      <c r="AH92" s="32">
        <f t="shared" si="8"/>
        <v>173</v>
      </c>
      <c r="AI92" s="26">
        <v>88</v>
      </c>
      <c r="AJ92" s="32">
        <f t="shared" si="9"/>
        <v>285.45</v>
      </c>
      <c r="AK92" s="26">
        <v>88</v>
      </c>
      <c r="AL92" s="34">
        <v>336</v>
      </c>
      <c r="AM92" s="32">
        <f t="shared" si="10"/>
        <v>103.33999999999999</v>
      </c>
      <c r="AN92" s="34">
        <v>336</v>
      </c>
      <c r="AO92" s="32">
        <f t="shared" si="11"/>
        <v>93.269999999999982</v>
      </c>
      <c r="AP92" s="34">
        <v>336</v>
      </c>
      <c r="AQ92" s="32">
        <f t="shared" si="12"/>
        <v>203.88</v>
      </c>
      <c r="AR92" s="34">
        <v>336</v>
      </c>
    </row>
    <row r="93" spans="1:44" ht="12.75" customHeight="1">
      <c r="A93" s="26">
        <v>111</v>
      </c>
      <c r="B93" s="38" t="s">
        <v>619</v>
      </c>
      <c r="C93" s="38" t="s">
        <v>620</v>
      </c>
      <c r="D93" s="39">
        <v>22.56</v>
      </c>
      <c r="E93" s="39">
        <v>54.09</v>
      </c>
      <c r="F93" s="39">
        <v>49.27</v>
      </c>
      <c r="G93" s="38" t="s">
        <v>621</v>
      </c>
      <c r="H93" s="39">
        <v>55.26</v>
      </c>
      <c r="I93" s="38" t="s">
        <v>622</v>
      </c>
      <c r="J93" s="39">
        <v>174.65</v>
      </c>
      <c r="K93" s="40">
        <v>288</v>
      </c>
      <c r="L93" s="26">
        <v>333</v>
      </c>
      <c r="M93" s="38" t="s">
        <v>623</v>
      </c>
      <c r="N93" s="38" t="s">
        <v>624</v>
      </c>
      <c r="O93" s="38" t="s">
        <v>625</v>
      </c>
      <c r="Q93" s="26">
        <v>111</v>
      </c>
      <c r="R93" s="32">
        <f t="shared" si="0"/>
        <v>107.52000000000001</v>
      </c>
      <c r="S93" s="26">
        <v>111</v>
      </c>
      <c r="T93" s="32">
        <f t="shared" si="1"/>
        <v>119.92999999999999</v>
      </c>
      <c r="U93" s="26">
        <v>111</v>
      </c>
      <c r="V93" s="32">
        <f t="shared" si="2"/>
        <v>22.56</v>
      </c>
      <c r="W93" s="26">
        <v>111</v>
      </c>
      <c r="X93" s="32">
        <f t="shared" si="3"/>
        <v>54.09</v>
      </c>
      <c r="Y93" s="26">
        <v>111</v>
      </c>
      <c r="Z93" s="32">
        <f t="shared" si="4"/>
        <v>49.27</v>
      </c>
      <c r="AA93" s="26">
        <v>111</v>
      </c>
      <c r="AB93" s="32">
        <f t="shared" si="5"/>
        <v>292.33</v>
      </c>
      <c r="AC93" s="26">
        <v>111</v>
      </c>
      <c r="AD93" s="32">
        <f t="shared" si="6"/>
        <v>55.26</v>
      </c>
      <c r="AE93" s="26">
        <v>111</v>
      </c>
      <c r="AF93" s="32">
        <f t="shared" si="13"/>
        <v>61.77</v>
      </c>
      <c r="AG93" s="26">
        <v>111</v>
      </c>
      <c r="AH93" s="32">
        <f t="shared" si="8"/>
        <v>174.65</v>
      </c>
      <c r="AI93" s="26">
        <v>89</v>
      </c>
      <c r="AJ93" s="32">
        <f t="shared" si="9"/>
        <v>288</v>
      </c>
      <c r="AK93" s="26">
        <v>89</v>
      </c>
      <c r="AL93" s="34">
        <v>333</v>
      </c>
      <c r="AM93" s="32">
        <f t="shared" si="10"/>
        <v>103.63999999999999</v>
      </c>
      <c r="AN93" s="34">
        <v>333</v>
      </c>
      <c r="AO93" s="32">
        <f t="shared" si="11"/>
        <v>93.549999999999983</v>
      </c>
      <c r="AP93" s="34">
        <v>333</v>
      </c>
      <c r="AQ93" s="32">
        <f t="shared" si="12"/>
        <v>204.41</v>
      </c>
      <c r="AR93" s="34">
        <v>333</v>
      </c>
    </row>
    <row r="94" spans="1:44" ht="12.75" customHeight="1">
      <c r="A94" s="26">
        <v>110</v>
      </c>
      <c r="B94" s="27" t="s">
        <v>626</v>
      </c>
      <c r="C94" s="27" t="s">
        <v>627</v>
      </c>
      <c r="D94" s="28">
        <v>22.61</v>
      </c>
      <c r="E94" s="28">
        <v>54.23</v>
      </c>
      <c r="F94" s="28">
        <v>49.4</v>
      </c>
      <c r="G94" s="27" t="s">
        <v>628</v>
      </c>
      <c r="H94" s="28">
        <v>55.43</v>
      </c>
      <c r="I94" s="27" t="s">
        <v>629</v>
      </c>
      <c r="J94" s="28">
        <v>176.35</v>
      </c>
      <c r="K94" s="29">
        <v>290.64999999999998</v>
      </c>
      <c r="L94" s="26">
        <v>330</v>
      </c>
      <c r="M94" s="27" t="s">
        <v>630</v>
      </c>
      <c r="N94" s="27" t="s">
        <v>631</v>
      </c>
      <c r="O94" s="27" t="s">
        <v>632</v>
      </c>
      <c r="Q94" s="26">
        <v>110</v>
      </c>
      <c r="R94" s="32">
        <f t="shared" si="0"/>
        <v>107.78</v>
      </c>
      <c r="S94" s="26">
        <v>110</v>
      </c>
      <c r="T94" s="32">
        <f t="shared" si="1"/>
        <v>120.21</v>
      </c>
      <c r="U94" s="26">
        <v>110</v>
      </c>
      <c r="V94" s="32">
        <f t="shared" si="2"/>
        <v>22.61</v>
      </c>
      <c r="W94" s="26">
        <v>110</v>
      </c>
      <c r="X94" s="32">
        <f t="shared" si="3"/>
        <v>54.23</v>
      </c>
      <c r="Y94" s="26">
        <v>110</v>
      </c>
      <c r="Z94" s="32">
        <f t="shared" si="4"/>
        <v>49.4</v>
      </c>
      <c r="AA94" s="26">
        <v>110</v>
      </c>
      <c r="AB94" s="32">
        <f t="shared" si="5"/>
        <v>293.02</v>
      </c>
      <c r="AC94" s="26">
        <v>110</v>
      </c>
      <c r="AD94" s="32">
        <f t="shared" si="6"/>
        <v>55.43</v>
      </c>
      <c r="AE94" s="26">
        <v>110</v>
      </c>
      <c r="AF94" s="32">
        <f t="shared" si="13"/>
        <v>61.939999999999991</v>
      </c>
      <c r="AG94" s="26">
        <v>110</v>
      </c>
      <c r="AH94" s="32">
        <f t="shared" si="8"/>
        <v>176.35</v>
      </c>
      <c r="AI94" s="26">
        <v>90</v>
      </c>
      <c r="AJ94" s="32">
        <f t="shared" si="9"/>
        <v>290.64999999999998</v>
      </c>
      <c r="AK94" s="26">
        <v>90</v>
      </c>
      <c r="AL94" s="34">
        <v>330</v>
      </c>
      <c r="AM94" s="32">
        <f t="shared" si="10"/>
        <v>103.95</v>
      </c>
      <c r="AN94" s="34">
        <v>330</v>
      </c>
      <c r="AO94" s="32">
        <f t="shared" si="11"/>
        <v>93.82</v>
      </c>
      <c r="AP94" s="34">
        <v>330</v>
      </c>
      <c r="AQ94" s="32">
        <f t="shared" si="12"/>
        <v>204.95000000000002</v>
      </c>
      <c r="AR94" s="34">
        <v>330</v>
      </c>
    </row>
    <row r="95" spans="1:44" ht="12.75" customHeight="1">
      <c r="A95" s="26">
        <v>109</v>
      </c>
      <c r="B95" s="38" t="s">
        <v>633</v>
      </c>
      <c r="C95" s="38" t="s">
        <v>634</v>
      </c>
      <c r="D95" s="39">
        <v>22.67</v>
      </c>
      <c r="E95" s="39">
        <v>54.38</v>
      </c>
      <c r="F95" s="39">
        <v>49.52</v>
      </c>
      <c r="G95" s="38" t="s">
        <v>635</v>
      </c>
      <c r="H95" s="39">
        <v>55.6</v>
      </c>
      <c r="I95" s="38" t="s">
        <v>636</v>
      </c>
      <c r="J95" s="39">
        <v>178</v>
      </c>
      <c r="K95" s="40">
        <v>293.3</v>
      </c>
      <c r="L95" s="26">
        <v>327</v>
      </c>
      <c r="M95" s="38" t="s">
        <v>526</v>
      </c>
      <c r="N95" s="38" t="s">
        <v>637</v>
      </c>
      <c r="O95" s="38" t="s">
        <v>638</v>
      </c>
      <c r="Q95" s="26">
        <v>109</v>
      </c>
      <c r="R95" s="32">
        <f t="shared" si="0"/>
        <v>108.04</v>
      </c>
      <c r="S95" s="26">
        <v>109</v>
      </c>
      <c r="T95" s="32">
        <f t="shared" si="1"/>
        <v>120.5</v>
      </c>
      <c r="U95" s="26">
        <v>109</v>
      </c>
      <c r="V95" s="32">
        <f t="shared" si="2"/>
        <v>22.67</v>
      </c>
      <c r="W95" s="26">
        <v>109</v>
      </c>
      <c r="X95" s="32">
        <f t="shared" si="3"/>
        <v>54.38</v>
      </c>
      <c r="Y95" s="26">
        <v>109</v>
      </c>
      <c r="Z95" s="32">
        <f t="shared" si="4"/>
        <v>49.52</v>
      </c>
      <c r="AA95" s="26">
        <v>109</v>
      </c>
      <c r="AB95" s="32">
        <f t="shared" si="5"/>
        <v>293.70999999999998</v>
      </c>
      <c r="AC95" s="26">
        <v>109</v>
      </c>
      <c r="AD95" s="32">
        <f t="shared" si="6"/>
        <v>55.6</v>
      </c>
      <c r="AE95" s="26">
        <v>109</v>
      </c>
      <c r="AF95" s="32">
        <f t="shared" si="13"/>
        <v>62.099999999999987</v>
      </c>
      <c r="AG95" s="26">
        <v>109</v>
      </c>
      <c r="AH95" s="32">
        <f t="shared" si="8"/>
        <v>178</v>
      </c>
      <c r="AI95" s="26">
        <v>91</v>
      </c>
      <c r="AJ95" s="32">
        <f t="shared" si="9"/>
        <v>293.3</v>
      </c>
      <c r="AK95" s="26">
        <v>91</v>
      </c>
      <c r="AL95" s="34">
        <v>327</v>
      </c>
      <c r="AM95" s="32">
        <f t="shared" si="10"/>
        <v>104.26</v>
      </c>
      <c r="AN95" s="34">
        <v>327</v>
      </c>
      <c r="AO95" s="32">
        <f t="shared" si="11"/>
        <v>94.1</v>
      </c>
      <c r="AP95" s="34">
        <v>327</v>
      </c>
      <c r="AQ95" s="32">
        <f t="shared" si="12"/>
        <v>205.48</v>
      </c>
      <c r="AR95" s="34">
        <v>327</v>
      </c>
    </row>
    <row r="96" spans="1:44" ht="12.75" customHeight="1">
      <c r="A96" s="26">
        <v>108</v>
      </c>
      <c r="B96" s="27" t="s">
        <v>639</v>
      </c>
      <c r="C96" s="27" t="s">
        <v>640</v>
      </c>
      <c r="D96" s="28">
        <v>22.73</v>
      </c>
      <c r="E96" s="28">
        <v>54.53</v>
      </c>
      <c r="F96" s="28">
        <v>49.65</v>
      </c>
      <c r="G96" s="27" t="s">
        <v>642</v>
      </c>
      <c r="H96" s="28">
        <v>55.77</v>
      </c>
      <c r="I96" s="27" t="s">
        <v>643</v>
      </c>
      <c r="J96" s="28">
        <v>179.75</v>
      </c>
      <c r="K96" s="29">
        <v>295.95</v>
      </c>
      <c r="L96" s="26">
        <v>324</v>
      </c>
      <c r="M96" s="27" t="s">
        <v>644</v>
      </c>
      <c r="N96" s="27" t="s">
        <v>645</v>
      </c>
      <c r="O96" s="27" t="s">
        <v>646</v>
      </c>
      <c r="Q96" s="26">
        <v>108</v>
      </c>
      <c r="R96" s="32">
        <f t="shared" si="0"/>
        <v>108.3</v>
      </c>
      <c r="S96" s="26">
        <v>108</v>
      </c>
      <c r="T96" s="32">
        <f t="shared" si="1"/>
        <v>120.79</v>
      </c>
      <c r="U96" s="26">
        <v>108</v>
      </c>
      <c r="V96" s="32">
        <f t="shared" si="2"/>
        <v>22.73</v>
      </c>
      <c r="W96" s="26">
        <v>108</v>
      </c>
      <c r="X96" s="32">
        <f t="shared" si="3"/>
        <v>54.53</v>
      </c>
      <c r="Y96" s="26">
        <v>108</v>
      </c>
      <c r="Z96" s="32">
        <f t="shared" si="4"/>
        <v>49.65</v>
      </c>
      <c r="AA96" s="26">
        <v>108</v>
      </c>
      <c r="AB96" s="32">
        <f t="shared" si="5"/>
        <v>294.40999999999997</v>
      </c>
      <c r="AC96" s="26">
        <v>108</v>
      </c>
      <c r="AD96" s="32">
        <f t="shared" si="6"/>
        <v>55.77</v>
      </c>
      <c r="AE96" s="26">
        <v>108</v>
      </c>
      <c r="AF96" s="32">
        <f t="shared" si="13"/>
        <v>62.27000000000001</v>
      </c>
      <c r="AG96" s="26">
        <v>108</v>
      </c>
      <c r="AH96" s="32">
        <f t="shared" si="8"/>
        <v>179.75</v>
      </c>
      <c r="AI96" s="26">
        <v>92</v>
      </c>
      <c r="AJ96" s="32">
        <f t="shared" si="9"/>
        <v>295.95</v>
      </c>
      <c r="AK96" s="26">
        <v>92</v>
      </c>
      <c r="AL96" s="34">
        <v>324</v>
      </c>
      <c r="AM96" s="32">
        <f t="shared" si="10"/>
        <v>104.57000000000001</v>
      </c>
      <c r="AN96" s="34">
        <v>324</v>
      </c>
      <c r="AO96" s="32">
        <f t="shared" si="11"/>
        <v>94.38</v>
      </c>
      <c r="AP96" s="34">
        <v>324</v>
      </c>
      <c r="AQ96" s="32">
        <f t="shared" si="12"/>
        <v>206.01999999999998</v>
      </c>
      <c r="AR96" s="34">
        <v>324</v>
      </c>
    </row>
    <row r="97" spans="1:44" ht="12.75" customHeight="1">
      <c r="A97" s="26">
        <v>107</v>
      </c>
      <c r="B97" s="38" t="s">
        <v>648</v>
      </c>
      <c r="C97" s="38" t="s">
        <v>649</v>
      </c>
      <c r="D97" s="39">
        <v>22.79</v>
      </c>
      <c r="E97" s="39">
        <v>54.67</v>
      </c>
      <c r="F97" s="39">
        <v>49.77</v>
      </c>
      <c r="G97" s="38" t="s">
        <v>650</v>
      </c>
      <c r="H97" s="39">
        <v>55.94</v>
      </c>
      <c r="I97" s="38" t="s">
        <v>651</v>
      </c>
      <c r="J97" s="39">
        <v>181.45</v>
      </c>
      <c r="K97" s="40">
        <v>298.64999999999998</v>
      </c>
      <c r="L97" s="26">
        <v>321</v>
      </c>
      <c r="M97" s="38" t="s">
        <v>652</v>
      </c>
      <c r="N97" s="38" t="s">
        <v>653</v>
      </c>
      <c r="O97" s="38" t="s">
        <v>654</v>
      </c>
      <c r="Q97" s="26">
        <v>107</v>
      </c>
      <c r="R97" s="32">
        <f t="shared" si="0"/>
        <v>108.56</v>
      </c>
      <c r="S97" s="26">
        <v>107</v>
      </c>
      <c r="T97" s="32">
        <f t="shared" si="1"/>
        <v>121.07999999999998</v>
      </c>
      <c r="U97" s="26">
        <v>107</v>
      </c>
      <c r="V97" s="32">
        <f t="shared" si="2"/>
        <v>22.79</v>
      </c>
      <c r="W97" s="26">
        <v>107</v>
      </c>
      <c r="X97" s="32">
        <f t="shared" si="3"/>
        <v>54.67</v>
      </c>
      <c r="Y97" s="26">
        <v>107</v>
      </c>
      <c r="Z97" s="32">
        <f t="shared" si="4"/>
        <v>49.77</v>
      </c>
      <c r="AA97" s="26">
        <v>107</v>
      </c>
      <c r="AB97" s="32">
        <f t="shared" si="5"/>
        <v>295.10999999999996</v>
      </c>
      <c r="AC97" s="26">
        <v>107</v>
      </c>
      <c r="AD97" s="32">
        <f t="shared" si="6"/>
        <v>55.94</v>
      </c>
      <c r="AE97" s="26">
        <v>107</v>
      </c>
      <c r="AF97" s="32">
        <f t="shared" si="13"/>
        <v>62.44</v>
      </c>
      <c r="AG97" s="26">
        <v>107</v>
      </c>
      <c r="AH97" s="32">
        <f t="shared" si="8"/>
        <v>181.45</v>
      </c>
      <c r="AI97" s="26">
        <v>93</v>
      </c>
      <c r="AJ97" s="32">
        <f t="shared" si="9"/>
        <v>298.64999999999998</v>
      </c>
      <c r="AK97" s="26">
        <v>93</v>
      </c>
      <c r="AL97" s="34">
        <v>321</v>
      </c>
      <c r="AM97" s="32">
        <f t="shared" si="10"/>
        <v>104.88999999999999</v>
      </c>
      <c r="AN97" s="34">
        <v>321</v>
      </c>
      <c r="AO97" s="32">
        <f t="shared" si="11"/>
        <v>94.659999999999982</v>
      </c>
      <c r="AP97" s="34">
        <v>321</v>
      </c>
      <c r="AQ97" s="32">
        <f t="shared" si="12"/>
        <v>206.55999999999997</v>
      </c>
      <c r="AR97" s="34">
        <v>321</v>
      </c>
    </row>
    <row r="98" spans="1:44" ht="12.75" customHeight="1">
      <c r="A98" s="26">
        <v>106</v>
      </c>
      <c r="B98" s="27" t="s">
        <v>655</v>
      </c>
      <c r="C98" s="27" t="s">
        <v>656</v>
      </c>
      <c r="D98" s="28">
        <v>22.85</v>
      </c>
      <c r="E98" s="28">
        <v>54.82</v>
      </c>
      <c r="F98" s="28">
        <v>49.9</v>
      </c>
      <c r="G98" s="27" t="s">
        <v>657</v>
      </c>
      <c r="H98" s="28">
        <v>56.11</v>
      </c>
      <c r="I98" s="27" t="s">
        <v>658</v>
      </c>
      <c r="J98" s="28">
        <v>183.2</v>
      </c>
      <c r="K98" s="29">
        <v>301.35000000000002</v>
      </c>
      <c r="L98" s="26">
        <v>318</v>
      </c>
      <c r="M98" s="27" t="s">
        <v>659</v>
      </c>
      <c r="N98" s="27" t="s">
        <v>266</v>
      </c>
      <c r="O98" s="27" t="s">
        <v>660</v>
      </c>
      <c r="Q98" s="26">
        <v>106</v>
      </c>
      <c r="R98" s="32">
        <f t="shared" si="0"/>
        <v>108.82999999999998</v>
      </c>
      <c r="S98" s="26">
        <v>106</v>
      </c>
      <c r="T98" s="32">
        <f t="shared" si="1"/>
        <v>121.37</v>
      </c>
      <c r="U98" s="26">
        <v>106</v>
      </c>
      <c r="V98" s="32">
        <f t="shared" si="2"/>
        <v>22.85</v>
      </c>
      <c r="W98" s="26">
        <v>106</v>
      </c>
      <c r="X98" s="32">
        <f t="shared" si="3"/>
        <v>54.82</v>
      </c>
      <c r="Y98" s="26">
        <v>106</v>
      </c>
      <c r="Z98" s="32">
        <f t="shared" si="4"/>
        <v>49.9</v>
      </c>
      <c r="AA98" s="26">
        <v>106</v>
      </c>
      <c r="AB98" s="32">
        <f t="shared" si="5"/>
        <v>295.81</v>
      </c>
      <c r="AC98" s="26">
        <v>106</v>
      </c>
      <c r="AD98" s="32">
        <f t="shared" si="6"/>
        <v>56.11</v>
      </c>
      <c r="AE98" s="26">
        <v>106</v>
      </c>
      <c r="AF98" s="32">
        <f t="shared" si="13"/>
        <v>62.610000000000014</v>
      </c>
      <c r="AG98" s="26">
        <v>106</v>
      </c>
      <c r="AH98" s="32">
        <f t="shared" si="8"/>
        <v>183.2</v>
      </c>
      <c r="AI98" s="26">
        <v>94</v>
      </c>
      <c r="AJ98" s="32">
        <f t="shared" si="9"/>
        <v>301.35000000000002</v>
      </c>
      <c r="AK98" s="26">
        <v>94</v>
      </c>
      <c r="AL98" s="34">
        <v>318</v>
      </c>
      <c r="AM98" s="32">
        <f t="shared" si="10"/>
        <v>105.2</v>
      </c>
      <c r="AN98" s="34">
        <v>318</v>
      </c>
      <c r="AO98" s="32">
        <f t="shared" si="11"/>
        <v>94.95</v>
      </c>
      <c r="AP98" s="34">
        <v>318</v>
      </c>
      <c r="AQ98" s="32">
        <f t="shared" si="12"/>
        <v>207.10999999999999</v>
      </c>
      <c r="AR98" s="34">
        <v>318</v>
      </c>
    </row>
    <row r="99" spans="1:44" ht="12.75" customHeight="1">
      <c r="A99" s="26">
        <v>105</v>
      </c>
      <c r="B99" s="38" t="s">
        <v>661</v>
      </c>
      <c r="C99" s="38" t="s">
        <v>662</v>
      </c>
      <c r="D99" s="39">
        <v>22.91</v>
      </c>
      <c r="E99" s="39">
        <v>54.97</v>
      </c>
      <c r="F99" s="39">
        <v>50.03</v>
      </c>
      <c r="G99" s="38" t="s">
        <v>663</v>
      </c>
      <c r="H99" s="39">
        <v>56.28</v>
      </c>
      <c r="I99" s="38" t="s">
        <v>664</v>
      </c>
      <c r="J99" s="39">
        <v>184.95</v>
      </c>
      <c r="K99" s="40">
        <v>304.10000000000002</v>
      </c>
      <c r="L99" s="26">
        <v>315</v>
      </c>
      <c r="M99" s="38" t="s">
        <v>665</v>
      </c>
      <c r="N99" s="38" t="s">
        <v>666</v>
      </c>
      <c r="O99" s="38" t="s">
        <v>667</v>
      </c>
      <c r="Q99" s="26">
        <v>105</v>
      </c>
      <c r="R99" s="32">
        <f t="shared" si="0"/>
        <v>109.09</v>
      </c>
      <c r="S99" s="26">
        <v>105</v>
      </c>
      <c r="T99" s="32">
        <f t="shared" si="1"/>
        <v>121.66000000000001</v>
      </c>
      <c r="U99" s="26">
        <v>105</v>
      </c>
      <c r="V99" s="32">
        <f t="shared" si="2"/>
        <v>22.91</v>
      </c>
      <c r="W99" s="26">
        <v>105</v>
      </c>
      <c r="X99" s="32">
        <f t="shared" si="3"/>
        <v>54.97</v>
      </c>
      <c r="Y99" s="26">
        <v>105</v>
      </c>
      <c r="Z99" s="32">
        <f t="shared" si="4"/>
        <v>50.03</v>
      </c>
      <c r="AA99" s="26">
        <v>105</v>
      </c>
      <c r="AB99" s="32">
        <f t="shared" si="5"/>
        <v>296.52</v>
      </c>
      <c r="AC99" s="26">
        <v>105</v>
      </c>
      <c r="AD99" s="32">
        <f t="shared" si="6"/>
        <v>56.28</v>
      </c>
      <c r="AE99" s="26">
        <v>105</v>
      </c>
      <c r="AF99" s="32">
        <f t="shared" si="13"/>
        <v>62.78</v>
      </c>
      <c r="AG99" s="26">
        <v>105</v>
      </c>
      <c r="AH99" s="32">
        <f t="shared" si="8"/>
        <v>184.95</v>
      </c>
      <c r="AI99" s="26">
        <v>95</v>
      </c>
      <c r="AJ99" s="32">
        <f t="shared" si="9"/>
        <v>304.10000000000002</v>
      </c>
      <c r="AK99" s="26">
        <v>95</v>
      </c>
      <c r="AL99" s="34">
        <v>315</v>
      </c>
      <c r="AM99" s="32">
        <f t="shared" si="10"/>
        <v>105.52</v>
      </c>
      <c r="AN99" s="34">
        <v>315</v>
      </c>
      <c r="AO99" s="32">
        <f t="shared" si="11"/>
        <v>95.22999999999999</v>
      </c>
      <c r="AP99" s="34">
        <v>315</v>
      </c>
      <c r="AQ99" s="32">
        <f t="shared" si="12"/>
        <v>207.66</v>
      </c>
      <c r="AR99" s="34">
        <v>315</v>
      </c>
    </row>
    <row r="100" spans="1:44" ht="12.75" customHeight="1">
      <c r="A100" s="26">
        <v>104</v>
      </c>
      <c r="B100" s="27" t="s">
        <v>668</v>
      </c>
      <c r="C100" s="27" t="s">
        <v>669</v>
      </c>
      <c r="D100" s="28">
        <v>22.97</v>
      </c>
      <c r="E100" s="28">
        <v>55.12</v>
      </c>
      <c r="F100" s="28">
        <v>50.16</v>
      </c>
      <c r="G100" s="27" t="s">
        <v>670</v>
      </c>
      <c r="H100" s="28">
        <v>56.45</v>
      </c>
      <c r="I100" s="27" t="s">
        <v>671</v>
      </c>
      <c r="J100" s="28">
        <v>186.75</v>
      </c>
      <c r="K100" s="29">
        <v>306.85000000000002</v>
      </c>
      <c r="L100" s="26">
        <v>312</v>
      </c>
      <c r="M100" s="27" t="s">
        <v>261</v>
      </c>
      <c r="N100" s="27" t="s">
        <v>672</v>
      </c>
      <c r="O100" s="27" t="s">
        <v>673</v>
      </c>
      <c r="Q100" s="26">
        <v>104</v>
      </c>
      <c r="R100" s="32">
        <f t="shared" si="0"/>
        <v>109.36</v>
      </c>
      <c r="S100" s="26">
        <v>104</v>
      </c>
      <c r="T100" s="32">
        <f t="shared" si="1"/>
        <v>121.95</v>
      </c>
      <c r="U100" s="26">
        <v>104</v>
      </c>
      <c r="V100" s="32">
        <f t="shared" si="2"/>
        <v>22.97</v>
      </c>
      <c r="W100" s="26">
        <v>104</v>
      </c>
      <c r="X100" s="32">
        <f t="shared" si="3"/>
        <v>55.12</v>
      </c>
      <c r="Y100" s="26">
        <v>104</v>
      </c>
      <c r="Z100" s="32">
        <f t="shared" si="4"/>
        <v>50.16</v>
      </c>
      <c r="AA100" s="26">
        <v>104</v>
      </c>
      <c r="AB100" s="32">
        <f t="shared" si="5"/>
        <v>297.23</v>
      </c>
      <c r="AC100" s="26">
        <v>104</v>
      </c>
      <c r="AD100" s="32">
        <f t="shared" si="6"/>
        <v>56.45</v>
      </c>
      <c r="AE100" s="26">
        <v>104</v>
      </c>
      <c r="AF100" s="32">
        <f t="shared" si="13"/>
        <v>62.949999999999996</v>
      </c>
      <c r="AG100" s="26">
        <v>104</v>
      </c>
      <c r="AH100" s="32">
        <f t="shared" si="8"/>
        <v>186.75</v>
      </c>
      <c r="AI100" s="26">
        <v>96</v>
      </c>
      <c r="AJ100" s="32">
        <f t="shared" si="9"/>
        <v>306.85000000000002</v>
      </c>
      <c r="AK100" s="26">
        <v>96</v>
      </c>
      <c r="AL100" s="34">
        <v>312</v>
      </c>
      <c r="AM100" s="32">
        <f t="shared" si="10"/>
        <v>105.84</v>
      </c>
      <c r="AN100" s="34">
        <v>312</v>
      </c>
      <c r="AO100" s="32">
        <f t="shared" si="11"/>
        <v>95.52</v>
      </c>
      <c r="AP100" s="34">
        <v>312</v>
      </c>
      <c r="AQ100" s="32">
        <f t="shared" si="12"/>
        <v>208.21</v>
      </c>
      <c r="AR100" s="34">
        <v>312</v>
      </c>
    </row>
    <row r="101" spans="1:44" ht="12.75" customHeight="1">
      <c r="A101" s="26">
        <v>103</v>
      </c>
      <c r="B101" s="38" t="s">
        <v>675</v>
      </c>
      <c r="C101" s="38" t="s">
        <v>676</v>
      </c>
      <c r="D101" s="39">
        <v>23.03</v>
      </c>
      <c r="E101" s="39">
        <v>55.27</v>
      </c>
      <c r="F101" s="39">
        <v>50.28</v>
      </c>
      <c r="G101" s="38" t="s">
        <v>677</v>
      </c>
      <c r="H101" s="39">
        <v>56.63</v>
      </c>
      <c r="I101" s="38" t="s">
        <v>678</v>
      </c>
      <c r="J101" s="39">
        <v>188.5</v>
      </c>
      <c r="K101" s="40">
        <v>309.64999999999998</v>
      </c>
      <c r="L101" s="26">
        <v>309</v>
      </c>
      <c r="M101" s="38" t="s">
        <v>679</v>
      </c>
      <c r="N101" s="38" t="s">
        <v>680</v>
      </c>
      <c r="O101" s="38" t="s">
        <v>681</v>
      </c>
      <c r="Q101" s="26">
        <v>103</v>
      </c>
      <c r="R101" s="32">
        <f t="shared" si="0"/>
        <v>109.63</v>
      </c>
      <c r="S101" s="26">
        <v>103</v>
      </c>
      <c r="T101" s="32">
        <f t="shared" si="1"/>
        <v>122.25</v>
      </c>
      <c r="U101" s="26">
        <v>103</v>
      </c>
      <c r="V101" s="32">
        <f t="shared" si="2"/>
        <v>23.03</v>
      </c>
      <c r="W101" s="26">
        <v>103</v>
      </c>
      <c r="X101" s="32">
        <f t="shared" si="3"/>
        <v>55.27</v>
      </c>
      <c r="Y101" s="26">
        <v>103</v>
      </c>
      <c r="Z101" s="32">
        <f t="shared" si="4"/>
        <v>50.28</v>
      </c>
      <c r="AA101" s="26">
        <v>103</v>
      </c>
      <c r="AB101" s="32">
        <f t="shared" si="5"/>
        <v>297.94</v>
      </c>
      <c r="AC101" s="26">
        <v>103</v>
      </c>
      <c r="AD101" s="32">
        <f t="shared" si="6"/>
        <v>56.63</v>
      </c>
      <c r="AE101" s="26">
        <v>103</v>
      </c>
      <c r="AF101" s="32">
        <f t="shared" si="13"/>
        <v>63.120000000000005</v>
      </c>
      <c r="AG101" s="26">
        <v>103</v>
      </c>
      <c r="AH101" s="32">
        <f t="shared" si="8"/>
        <v>188.5</v>
      </c>
      <c r="AI101" s="26">
        <v>97</v>
      </c>
      <c r="AJ101" s="32">
        <f t="shared" si="9"/>
        <v>309.64999999999998</v>
      </c>
      <c r="AK101" s="26">
        <v>97</v>
      </c>
      <c r="AL101" s="34">
        <v>309</v>
      </c>
      <c r="AM101" s="32">
        <f t="shared" si="10"/>
        <v>106.16000000000001</v>
      </c>
      <c r="AN101" s="34">
        <v>309</v>
      </c>
      <c r="AO101" s="32">
        <f t="shared" si="11"/>
        <v>95.809999999999988</v>
      </c>
      <c r="AP101" s="34">
        <v>309</v>
      </c>
      <c r="AQ101" s="32">
        <f t="shared" si="12"/>
        <v>208.76000000000002</v>
      </c>
      <c r="AR101" s="34">
        <v>309</v>
      </c>
    </row>
    <row r="102" spans="1:44" ht="12.75" customHeight="1">
      <c r="A102" s="26">
        <v>102</v>
      </c>
      <c r="B102" s="27" t="s">
        <v>682</v>
      </c>
      <c r="C102" s="27" t="s">
        <v>683</v>
      </c>
      <c r="D102" s="28">
        <v>23.09</v>
      </c>
      <c r="E102" s="28">
        <v>55.42</v>
      </c>
      <c r="F102" s="28">
        <v>50.41</v>
      </c>
      <c r="G102" s="27" t="s">
        <v>684</v>
      </c>
      <c r="H102" s="28">
        <v>56.8</v>
      </c>
      <c r="I102" s="27" t="s">
        <v>685</v>
      </c>
      <c r="J102" s="28">
        <v>190.3</v>
      </c>
      <c r="K102" s="29">
        <v>312.45</v>
      </c>
      <c r="L102" s="26">
        <v>306</v>
      </c>
      <c r="M102" s="27" t="s">
        <v>686</v>
      </c>
      <c r="N102" s="27" t="s">
        <v>687</v>
      </c>
      <c r="O102" s="27" t="s">
        <v>688</v>
      </c>
      <c r="Q102" s="26">
        <v>102</v>
      </c>
      <c r="R102" s="32">
        <f t="shared" si="0"/>
        <v>109.89999999999999</v>
      </c>
      <c r="S102" s="26">
        <v>102</v>
      </c>
      <c r="T102" s="32">
        <f t="shared" si="1"/>
        <v>122.54</v>
      </c>
      <c r="U102" s="26">
        <v>102</v>
      </c>
      <c r="V102" s="32">
        <f t="shared" si="2"/>
        <v>23.09</v>
      </c>
      <c r="W102" s="26">
        <v>102</v>
      </c>
      <c r="X102" s="32">
        <f t="shared" si="3"/>
        <v>55.42</v>
      </c>
      <c r="Y102" s="26">
        <v>102</v>
      </c>
      <c r="Z102" s="32">
        <f t="shared" si="4"/>
        <v>50.41</v>
      </c>
      <c r="AA102" s="26">
        <v>102</v>
      </c>
      <c r="AB102" s="32">
        <f t="shared" si="5"/>
        <v>298.64999999999998</v>
      </c>
      <c r="AC102" s="26">
        <v>102</v>
      </c>
      <c r="AD102" s="32">
        <f t="shared" si="6"/>
        <v>56.8</v>
      </c>
      <c r="AE102" s="26">
        <v>102</v>
      </c>
      <c r="AF102" s="32">
        <f t="shared" si="13"/>
        <v>63.289999999999992</v>
      </c>
      <c r="AG102" s="26">
        <v>102</v>
      </c>
      <c r="AH102" s="32">
        <f t="shared" si="8"/>
        <v>190.3</v>
      </c>
      <c r="AI102" s="26">
        <v>98</v>
      </c>
      <c r="AJ102" s="32">
        <f t="shared" si="9"/>
        <v>312.45</v>
      </c>
      <c r="AK102" s="26">
        <v>98</v>
      </c>
      <c r="AL102" s="34">
        <v>306</v>
      </c>
      <c r="AM102" s="32">
        <f t="shared" si="10"/>
        <v>106.47999999999999</v>
      </c>
      <c r="AN102" s="34">
        <v>306</v>
      </c>
      <c r="AO102" s="32">
        <f t="shared" si="11"/>
        <v>96.1</v>
      </c>
      <c r="AP102" s="34">
        <v>306</v>
      </c>
      <c r="AQ102" s="32">
        <f t="shared" si="12"/>
        <v>209.32000000000002</v>
      </c>
      <c r="AR102" s="34">
        <v>306</v>
      </c>
    </row>
    <row r="103" spans="1:44" ht="12.75" customHeight="1">
      <c r="A103" s="26">
        <v>101</v>
      </c>
      <c r="B103" s="38" t="s">
        <v>689</v>
      </c>
      <c r="C103" s="38" t="s">
        <v>690</v>
      </c>
      <c r="D103" s="39">
        <v>23.15</v>
      </c>
      <c r="E103" s="39">
        <v>55.58</v>
      </c>
      <c r="F103" s="39">
        <v>50.54</v>
      </c>
      <c r="G103" s="38" t="s">
        <v>691</v>
      </c>
      <c r="H103" s="39">
        <v>56.98</v>
      </c>
      <c r="I103" s="38" t="s">
        <v>692</v>
      </c>
      <c r="J103" s="39">
        <v>192.15</v>
      </c>
      <c r="K103" s="40">
        <v>315.3</v>
      </c>
      <c r="L103" s="26">
        <v>303</v>
      </c>
      <c r="M103" s="38" t="s">
        <v>693</v>
      </c>
      <c r="N103" s="38" t="s">
        <v>308</v>
      </c>
      <c r="O103" s="38" t="s">
        <v>694</v>
      </c>
      <c r="Q103" s="26">
        <v>101</v>
      </c>
      <c r="R103" s="32">
        <f t="shared" si="0"/>
        <v>110.17</v>
      </c>
      <c r="S103" s="26">
        <v>101</v>
      </c>
      <c r="T103" s="32">
        <f t="shared" si="1"/>
        <v>122.84000000000003</v>
      </c>
      <c r="U103" s="26">
        <v>101</v>
      </c>
      <c r="V103" s="32">
        <f t="shared" si="2"/>
        <v>23.15</v>
      </c>
      <c r="W103" s="26">
        <v>101</v>
      </c>
      <c r="X103" s="32">
        <f t="shared" si="3"/>
        <v>55.58</v>
      </c>
      <c r="Y103" s="26">
        <v>101</v>
      </c>
      <c r="Z103" s="32">
        <f t="shared" si="4"/>
        <v>50.54</v>
      </c>
      <c r="AA103" s="26">
        <v>101</v>
      </c>
      <c r="AB103" s="32">
        <f t="shared" si="5"/>
        <v>299.36999999999995</v>
      </c>
      <c r="AC103" s="26">
        <v>101</v>
      </c>
      <c r="AD103" s="32">
        <f t="shared" si="6"/>
        <v>56.98</v>
      </c>
      <c r="AE103" s="26">
        <v>101</v>
      </c>
      <c r="AF103" s="32">
        <f t="shared" si="13"/>
        <v>63.47</v>
      </c>
      <c r="AG103" s="26">
        <v>101</v>
      </c>
      <c r="AH103" s="32">
        <f t="shared" si="8"/>
        <v>192.15</v>
      </c>
      <c r="AI103" s="26">
        <v>99</v>
      </c>
      <c r="AJ103" s="32">
        <f t="shared" si="9"/>
        <v>315.3</v>
      </c>
      <c r="AK103" s="26">
        <v>99</v>
      </c>
      <c r="AL103" s="34">
        <v>303</v>
      </c>
      <c r="AM103" s="32">
        <f t="shared" si="10"/>
        <v>106.81</v>
      </c>
      <c r="AN103" s="34">
        <v>303</v>
      </c>
      <c r="AO103" s="32">
        <f t="shared" si="11"/>
        <v>96.39</v>
      </c>
      <c r="AP103" s="34">
        <v>303</v>
      </c>
      <c r="AQ103" s="32">
        <f t="shared" si="12"/>
        <v>209.88</v>
      </c>
      <c r="AR103" s="34">
        <v>303</v>
      </c>
    </row>
    <row r="104" spans="1:44" ht="12.75" customHeight="1">
      <c r="A104" s="26">
        <v>100</v>
      </c>
      <c r="B104" s="27" t="s">
        <v>696</v>
      </c>
      <c r="C104" s="27" t="s">
        <v>697</v>
      </c>
      <c r="D104" s="28">
        <v>23.21</v>
      </c>
      <c r="E104" s="28">
        <v>55.73</v>
      </c>
      <c r="F104" s="28">
        <v>50.67</v>
      </c>
      <c r="G104" s="27" t="s">
        <v>698</v>
      </c>
      <c r="H104" s="28">
        <v>57.16</v>
      </c>
      <c r="I104" s="27" t="s">
        <v>699</v>
      </c>
      <c r="J104" s="28">
        <v>194</v>
      </c>
      <c r="K104" s="29">
        <v>318.14999999999998</v>
      </c>
      <c r="L104" s="26">
        <v>300</v>
      </c>
      <c r="M104" s="27" t="s">
        <v>700</v>
      </c>
      <c r="N104" s="27" t="s">
        <v>701</v>
      </c>
      <c r="O104" s="27" t="s">
        <v>702</v>
      </c>
      <c r="Q104" s="26">
        <v>100</v>
      </c>
      <c r="R104" s="32">
        <f t="shared" si="0"/>
        <v>110.44000000000001</v>
      </c>
      <c r="S104" s="26">
        <v>100</v>
      </c>
      <c r="T104" s="32">
        <f t="shared" si="1"/>
        <v>123.14</v>
      </c>
      <c r="U104" s="26">
        <v>100</v>
      </c>
      <c r="V104" s="32">
        <f t="shared" si="2"/>
        <v>23.21</v>
      </c>
      <c r="W104" s="26">
        <v>100</v>
      </c>
      <c r="X104" s="32">
        <f t="shared" si="3"/>
        <v>55.73</v>
      </c>
      <c r="Y104" s="26">
        <v>100</v>
      </c>
      <c r="Z104" s="32">
        <f t="shared" si="4"/>
        <v>50.67</v>
      </c>
      <c r="AA104" s="26">
        <v>100</v>
      </c>
      <c r="AB104" s="32">
        <f t="shared" si="5"/>
        <v>300.10000000000002</v>
      </c>
      <c r="AC104" s="26">
        <v>100</v>
      </c>
      <c r="AD104" s="32">
        <f t="shared" si="6"/>
        <v>57.16</v>
      </c>
      <c r="AE104" s="26">
        <v>100</v>
      </c>
      <c r="AF104" s="32">
        <f t="shared" si="13"/>
        <v>63.64</v>
      </c>
      <c r="AG104" s="26">
        <v>100</v>
      </c>
      <c r="AH104" s="32">
        <f t="shared" si="8"/>
        <v>194</v>
      </c>
      <c r="AI104" s="26">
        <v>100</v>
      </c>
      <c r="AJ104" s="32">
        <f t="shared" si="9"/>
        <v>318.14999999999998</v>
      </c>
      <c r="AK104" s="26">
        <v>100</v>
      </c>
      <c r="AL104" s="34">
        <v>300</v>
      </c>
      <c r="AM104" s="32">
        <f t="shared" si="10"/>
        <v>107.13</v>
      </c>
      <c r="AN104" s="34">
        <v>300</v>
      </c>
      <c r="AO104" s="32">
        <f t="shared" si="11"/>
        <v>96.689999999999984</v>
      </c>
      <c r="AP104" s="34">
        <v>300</v>
      </c>
      <c r="AQ104" s="32">
        <f t="shared" si="12"/>
        <v>210.44</v>
      </c>
      <c r="AR104" s="34">
        <v>300</v>
      </c>
    </row>
    <row r="105" spans="1:44" ht="12.75" customHeight="1">
      <c r="A105" s="26">
        <v>99</v>
      </c>
      <c r="B105" s="38" t="s">
        <v>703</v>
      </c>
      <c r="C105" s="38" t="s">
        <v>704</v>
      </c>
      <c r="D105" s="39">
        <v>23.27</v>
      </c>
      <c r="E105" s="39">
        <v>55.88</v>
      </c>
      <c r="F105" s="39">
        <v>50.81</v>
      </c>
      <c r="G105" s="38" t="s">
        <v>705</v>
      </c>
      <c r="H105" s="39">
        <v>57.34</v>
      </c>
      <c r="I105" s="38" t="s">
        <v>706</v>
      </c>
      <c r="J105" s="39">
        <v>195.85</v>
      </c>
      <c r="K105" s="40">
        <v>321.05</v>
      </c>
      <c r="L105" s="26">
        <v>297</v>
      </c>
      <c r="M105" s="38" t="s">
        <v>707</v>
      </c>
      <c r="N105" s="38" t="s">
        <v>708</v>
      </c>
      <c r="O105" s="38" t="s">
        <v>709</v>
      </c>
      <c r="Q105" s="26">
        <v>99</v>
      </c>
      <c r="R105" s="32">
        <f t="shared" si="0"/>
        <v>110.71</v>
      </c>
      <c r="S105" s="26">
        <v>99</v>
      </c>
      <c r="T105" s="32">
        <f t="shared" si="1"/>
        <v>123.44</v>
      </c>
      <c r="U105" s="26">
        <v>99</v>
      </c>
      <c r="V105" s="32">
        <f t="shared" si="2"/>
        <v>23.27</v>
      </c>
      <c r="W105" s="26">
        <v>99</v>
      </c>
      <c r="X105" s="32">
        <f t="shared" si="3"/>
        <v>55.88</v>
      </c>
      <c r="Y105" s="26">
        <v>99</v>
      </c>
      <c r="Z105" s="32">
        <f t="shared" si="4"/>
        <v>50.81</v>
      </c>
      <c r="AA105" s="26">
        <v>99</v>
      </c>
      <c r="AB105" s="32">
        <f t="shared" si="5"/>
        <v>300.82</v>
      </c>
      <c r="AC105" s="26">
        <v>99</v>
      </c>
      <c r="AD105" s="32">
        <f t="shared" si="6"/>
        <v>57.34</v>
      </c>
      <c r="AE105" s="26">
        <v>99</v>
      </c>
      <c r="AF105" s="32">
        <f t="shared" si="13"/>
        <v>63.820000000000007</v>
      </c>
      <c r="AG105" s="26">
        <v>99</v>
      </c>
      <c r="AH105" s="32">
        <f t="shared" si="8"/>
        <v>195.85</v>
      </c>
      <c r="AI105" s="26">
        <v>101</v>
      </c>
      <c r="AJ105" s="32">
        <f t="shared" si="9"/>
        <v>321.05</v>
      </c>
      <c r="AK105" s="26">
        <v>101</v>
      </c>
      <c r="AL105" s="34">
        <v>297</v>
      </c>
      <c r="AM105" s="32">
        <f t="shared" si="10"/>
        <v>107.46</v>
      </c>
      <c r="AN105" s="34">
        <v>297</v>
      </c>
      <c r="AO105" s="32">
        <f t="shared" si="11"/>
        <v>96.980000000000018</v>
      </c>
      <c r="AP105" s="34">
        <v>297</v>
      </c>
      <c r="AQ105" s="32">
        <f t="shared" si="12"/>
        <v>211</v>
      </c>
      <c r="AR105" s="34">
        <v>297</v>
      </c>
    </row>
    <row r="106" spans="1:44" ht="12.75" customHeight="1">
      <c r="A106" s="26">
        <v>98</v>
      </c>
      <c r="B106" s="27" t="s">
        <v>710</v>
      </c>
      <c r="C106" s="27" t="s">
        <v>711</v>
      </c>
      <c r="D106" s="28">
        <v>23.34</v>
      </c>
      <c r="E106" s="28">
        <v>56.04</v>
      </c>
      <c r="F106" s="28">
        <v>50.94</v>
      </c>
      <c r="G106" s="27" t="s">
        <v>712</v>
      </c>
      <c r="H106" s="28">
        <v>57.52</v>
      </c>
      <c r="I106" s="27" t="s">
        <v>713</v>
      </c>
      <c r="J106" s="28">
        <v>197.75</v>
      </c>
      <c r="K106" s="29">
        <v>323</v>
      </c>
      <c r="L106" s="26">
        <v>294</v>
      </c>
      <c r="M106" s="27" t="s">
        <v>714</v>
      </c>
      <c r="N106" s="27" t="s">
        <v>715</v>
      </c>
      <c r="O106" s="27" t="s">
        <v>716</v>
      </c>
      <c r="Q106" s="26">
        <v>98</v>
      </c>
      <c r="R106" s="32">
        <f t="shared" si="0"/>
        <v>110.99</v>
      </c>
      <c r="S106" s="26">
        <v>98</v>
      </c>
      <c r="T106" s="32">
        <f t="shared" si="1"/>
        <v>123.74</v>
      </c>
      <c r="U106" s="26">
        <v>98</v>
      </c>
      <c r="V106" s="32">
        <f t="shared" si="2"/>
        <v>23.34</v>
      </c>
      <c r="W106" s="26">
        <v>98</v>
      </c>
      <c r="X106" s="32">
        <f t="shared" si="3"/>
        <v>56.04</v>
      </c>
      <c r="Y106" s="26">
        <v>98</v>
      </c>
      <c r="Z106" s="32">
        <f t="shared" si="4"/>
        <v>50.94</v>
      </c>
      <c r="AA106" s="26">
        <v>98</v>
      </c>
      <c r="AB106" s="32">
        <f t="shared" si="5"/>
        <v>301.55</v>
      </c>
      <c r="AC106" s="26">
        <v>98</v>
      </c>
      <c r="AD106" s="32">
        <f t="shared" si="6"/>
        <v>57.52</v>
      </c>
      <c r="AE106" s="26">
        <v>98</v>
      </c>
      <c r="AF106" s="32">
        <f t="shared" si="13"/>
        <v>64</v>
      </c>
      <c r="AG106" s="26">
        <v>98</v>
      </c>
      <c r="AH106" s="32">
        <f t="shared" si="8"/>
        <v>197.75</v>
      </c>
      <c r="AI106" s="26">
        <v>102</v>
      </c>
      <c r="AJ106" s="32">
        <f t="shared" si="9"/>
        <v>323</v>
      </c>
      <c r="AK106" s="26">
        <v>102</v>
      </c>
      <c r="AL106" s="34">
        <v>294</v>
      </c>
      <c r="AM106" s="32">
        <f t="shared" si="10"/>
        <v>107.78999999999999</v>
      </c>
      <c r="AN106" s="34">
        <v>294</v>
      </c>
      <c r="AO106" s="32">
        <f t="shared" si="11"/>
        <v>97.279999999999987</v>
      </c>
      <c r="AP106" s="34">
        <v>294</v>
      </c>
      <c r="AQ106" s="32">
        <f t="shared" si="12"/>
        <v>211.57</v>
      </c>
      <c r="AR106" s="34">
        <v>294</v>
      </c>
    </row>
    <row r="107" spans="1:44" ht="12.75" customHeight="1">
      <c r="A107" s="26">
        <v>97</v>
      </c>
      <c r="B107" s="38" t="s">
        <v>717</v>
      </c>
      <c r="C107" s="38" t="s">
        <v>718</v>
      </c>
      <c r="D107" s="39">
        <v>23.4</v>
      </c>
      <c r="E107" s="39">
        <v>56.2</v>
      </c>
      <c r="F107" s="39">
        <v>51.07</v>
      </c>
      <c r="G107" s="38" t="s">
        <v>719</v>
      </c>
      <c r="H107" s="39">
        <v>57.7</v>
      </c>
      <c r="I107" s="38" t="s">
        <v>720</v>
      </c>
      <c r="J107" s="39">
        <v>199.65</v>
      </c>
      <c r="K107" s="40">
        <v>326.95</v>
      </c>
      <c r="L107" s="26">
        <v>291</v>
      </c>
      <c r="M107" s="38" t="s">
        <v>721</v>
      </c>
      <c r="N107" s="38" t="s">
        <v>722</v>
      </c>
      <c r="O107" s="38" t="s">
        <v>723</v>
      </c>
      <c r="Q107" s="26">
        <v>97</v>
      </c>
      <c r="R107" s="32">
        <f t="shared" si="0"/>
        <v>111.26</v>
      </c>
      <c r="S107" s="26">
        <v>97</v>
      </c>
      <c r="T107" s="32">
        <f t="shared" si="1"/>
        <v>124.05000000000001</v>
      </c>
      <c r="U107" s="26">
        <v>97</v>
      </c>
      <c r="V107" s="32">
        <f t="shared" si="2"/>
        <v>23.4</v>
      </c>
      <c r="W107" s="26">
        <v>97</v>
      </c>
      <c r="X107" s="32">
        <f t="shared" si="3"/>
        <v>56.2</v>
      </c>
      <c r="Y107" s="26">
        <v>97</v>
      </c>
      <c r="Z107" s="32">
        <f t="shared" si="4"/>
        <v>51.07</v>
      </c>
      <c r="AA107" s="26">
        <v>97</v>
      </c>
      <c r="AB107" s="32">
        <f t="shared" si="5"/>
        <v>302.29000000000002</v>
      </c>
      <c r="AC107" s="26">
        <v>97</v>
      </c>
      <c r="AD107" s="32">
        <f t="shared" si="6"/>
        <v>57.7</v>
      </c>
      <c r="AE107" s="26">
        <v>97</v>
      </c>
      <c r="AF107" s="32">
        <f t="shared" si="13"/>
        <v>64.169999999999987</v>
      </c>
      <c r="AG107" s="26">
        <v>97</v>
      </c>
      <c r="AH107" s="32">
        <f t="shared" si="8"/>
        <v>199.65</v>
      </c>
      <c r="AI107" s="26">
        <v>103</v>
      </c>
      <c r="AJ107" s="32">
        <f t="shared" si="9"/>
        <v>326.95</v>
      </c>
      <c r="AK107" s="26">
        <v>103</v>
      </c>
      <c r="AL107" s="34">
        <v>291</v>
      </c>
      <c r="AM107" s="32">
        <f t="shared" si="10"/>
        <v>108.13</v>
      </c>
      <c r="AN107" s="34">
        <v>291</v>
      </c>
      <c r="AO107" s="32">
        <f t="shared" si="11"/>
        <v>97.579999999999984</v>
      </c>
      <c r="AP107" s="34">
        <v>291</v>
      </c>
      <c r="AQ107" s="32">
        <f t="shared" si="12"/>
        <v>212.14000000000001</v>
      </c>
      <c r="AR107" s="34">
        <v>291</v>
      </c>
    </row>
    <row r="108" spans="1:44" ht="12.75" customHeight="1">
      <c r="A108" s="26">
        <v>96</v>
      </c>
      <c r="B108" s="27" t="s">
        <v>724</v>
      </c>
      <c r="C108" s="27" t="s">
        <v>725</v>
      </c>
      <c r="D108" s="28">
        <v>23.46</v>
      </c>
      <c r="E108" s="28">
        <v>56.35</v>
      </c>
      <c r="F108" s="28">
        <v>51.2</v>
      </c>
      <c r="G108" s="27" t="s">
        <v>726</v>
      </c>
      <c r="H108" s="28">
        <v>57.88</v>
      </c>
      <c r="I108" s="27" t="s">
        <v>727</v>
      </c>
      <c r="J108" s="28">
        <v>201.55</v>
      </c>
      <c r="K108" s="29">
        <v>329.9</v>
      </c>
      <c r="L108" s="26">
        <v>288</v>
      </c>
      <c r="M108" s="27" t="s">
        <v>728</v>
      </c>
      <c r="N108" s="27" t="s">
        <v>729</v>
      </c>
      <c r="O108" s="27" t="s">
        <v>730</v>
      </c>
      <c r="Q108" s="26">
        <v>96</v>
      </c>
      <c r="R108" s="32">
        <f t="shared" si="0"/>
        <v>111.54</v>
      </c>
      <c r="S108" s="26">
        <v>96</v>
      </c>
      <c r="T108" s="32">
        <f t="shared" si="1"/>
        <v>124.35</v>
      </c>
      <c r="U108" s="26">
        <v>96</v>
      </c>
      <c r="V108" s="32">
        <f t="shared" si="2"/>
        <v>23.46</v>
      </c>
      <c r="W108" s="26">
        <v>96</v>
      </c>
      <c r="X108" s="32">
        <f t="shared" si="3"/>
        <v>56.35</v>
      </c>
      <c r="Y108" s="26">
        <v>96</v>
      </c>
      <c r="Z108" s="32">
        <f t="shared" si="4"/>
        <v>51.2</v>
      </c>
      <c r="AA108" s="26">
        <v>96</v>
      </c>
      <c r="AB108" s="32">
        <f t="shared" si="5"/>
        <v>303.02000000000004</v>
      </c>
      <c r="AC108" s="26">
        <v>96</v>
      </c>
      <c r="AD108" s="32">
        <f t="shared" si="6"/>
        <v>57.88</v>
      </c>
      <c r="AE108" s="26">
        <v>96</v>
      </c>
      <c r="AF108" s="32">
        <f t="shared" si="13"/>
        <v>64.349999999999994</v>
      </c>
      <c r="AG108" s="26">
        <v>96</v>
      </c>
      <c r="AH108" s="32">
        <f t="shared" si="8"/>
        <v>201.55</v>
      </c>
      <c r="AI108" s="26">
        <v>104</v>
      </c>
      <c r="AJ108" s="32">
        <f t="shared" si="9"/>
        <v>329.9</v>
      </c>
      <c r="AK108" s="26">
        <v>104</v>
      </c>
      <c r="AL108" s="34">
        <v>288</v>
      </c>
      <c r="AM108" s="32">
        <f t="shared" si="10"/>
        <v>108.45999999999998</v>
      </c>
      <c r="AN108" s="34">
        <v>288</v>
      </c>
      <c r="AO108" s="32">
        <f t="shared" si="11"/>
        <v>97.88000000000001</v>
      </c>
      <c r="AP108" s="34">
        <v>288</v>
      </c>
      <c r="AQ108" s="32">
        <f t="shared" si="12"/>
        <v>212.72</v>
      </c>
      <c r="AR108" s="34">
        <v>288</v>
      </c>
    </row>
    <row r="109" spans="1:44" ht="12.75" customHeight="1">
      <c r="A109" s="26">
        <v>95</v>
      </c>
      <c r="B109" s="38" t="s">
        <v>731</v>
      </c>
      <c r="C109" s="38" t="s">
        <v>732</v>
      </c>
      <c r="D109" s="39">
        <v>23.52</v>
      </c>
      <c r="E109" s="39">
        <v>56.51</v>
      </c>
      <c r="F109" s="39">
        <v>51.34</v>
      </c>
      <c r="G109" s="38" t="s">
        <v>733</v>
      </c>
      <c r="H109" s="39">
        <v>58.06</v>
      </c>
      <c r="I109" s="38" t="s">
        <v>734</v>
      </c>
      <c r="J109" s="39">
        <v>203.5</v>
      </c>
      <c r="K109" s="40">
        <v>332.9</v>
      </c>
      <c r="L109" s="26">
        <v>285</v>
      </c>
      <c r="M109" s="38" t="s">
        <v>735</v>
      </c>
      <c r="N109" s="38" t="s">
        <v>736</v>
      </c>
      <c r="O109" s="38" t="s">
        <v>737</v>
      </c>
      <c r="Q109" s="26">
        <v>95</v>
      </c>
      <c r="R109" s="32">
        <f t="shared" si="0"/>
        <v>111.82</v>
      </c>
      <c r="S109" s="26">
        <v>95</v>
      </c>
      <c r="T109" s="32">
        <f t="shared" si="1"/>
        <v>124.66</v>
      </c>
      <c r="U109" s="26">
        <v>95</v>
      </c>
      <c r="V109" s="32">
        <f t="shared" si="2"/>
        <v>23.52</v>
      </c>
      <c r="W109" s="26">
        <v>95</v>
      </c>
      <c r="X109" s="32">
        <f t="shared" si="3"/>
        <v>56.51</v>
      </c>
      <c r="Y109" s="26">
        <v>95</v>
      </c>
      <c r="Z109" s="32">
        <f t="shared" si="4"/>
        <v>51.34</v>
      </c>
      <c r="AA109" s="26">
        <v>95</v>
      </c>
      <c r="AB109" s="32">
        <f t="shared" si="5"/>
        <v>303.76000000000005</v>
      </c>
      <c r="AC109" s="26">
        <v>95</v>
      </c>
      <c r="AD109" s="32">
        <f t="shared" si="6"/>
        <v>58.06</v>
      </c>
      <c r="AE109" s="26">
        <v>95</v>
      </c>
      <c r="AF109" s="32">
        <f t="shared" si="13"/>
        <v>64.53</v>
      </c>
      <c r="AG109" s="26">
        <v>95</v>
      </c>
      <c r="AH109" s="32">
        <f t="shared" si="8"/>
        <v>203.5</v>
      </c>
      <c r="AI109" s="26">
        <v>105</v>
      </c>
      <c r="AJ109" s="32">
        <f t="shared" si="9"/>
        <v>332.9</v>
      </c>
      <c r="AK109" s="26">
        <v>105</v>
      </c>
      <c r="AL109" s="34">
        <v>285</v>
      </c>
      <c r="AM109" s="32">
        <f t="shared" si="10"/>
        <v>108.8</v>
      </c>
      <c r="AN109" s="34">
        <v>285</v>
      </c>
      <c r="AO109" s="32">
        <f t="shared" si="11"/>
        <v>98.18</v>
      </c>
      <c r="AP109" s="34">
        <v>285</v>
      </c>
      <c r="AQ109" s="32">
        <f t="shared" si="12"/>
        <v>213.29000000000002</v>
      </c>
      <c r="AR109" s="34">
        <v>285</v>
      </c>
    </row>
    <row r="110" spans="1:44" ht="12.75" customHeight="1">
      <c r="A110" s="26">
        <v>94</v>
      </c>
      <c r="B110" s="27" t="s">
        <v>739</v>
      </c>
      <c r="C110" s="27" t="s">
        <v>740</v>
      </c>
      <c r="D110" s="28">
        <v>23.59</v>
      </c>
      <c r="E110" s="28">
        <v>56.67</v>
      </c>
      <c r="F110" s="28">
        <v>51.47</v>
      </c>
      <c r="G110" s="27" t="s">
        <v>741</v>
      </c>
      <c r="H110" s="28">
        <v>58.25</v>
      </c>
      <c r="I110" s="27" t="s">
        <v>742</v>
      </c>
      <c r="J110" s="28">
        <v>205.45</v>
      </c>
      <c r="K110" s="29">
        <v>335.9</v>
      </c>
      <c r="L110" s="26">
        <v>282</v>
      </c>
      <c r="M110" s="27" t="s">
        <v>743</v>
      </c>
      <c r="N110" s="27" t="s">
        <v>744</v>
      </c>
      <c r="O110" s="27" t="s">
        <v>745</v>
      </c>
      <c r="Q110" s="26">
        <v>94</v>
      </c>
      <c r="R110" s="32">
        <f t="shared" si="0"/>
        <v>112.1</v>
      </c>
      <c r="S110" s="26">
        <v>94</v>
      </c>
      <c r="T110" s="32">
        <f t="shared" si="1"/>
        <v>124.97</v>
      </c>
      <c r="U110" s="26">
        <v>94</v>
      </c>
      <c r="V110" s="32">
        <f t="shared" si="2"/>
        <v>23.59</v>
      </c>
      <c r="W110" s="26">
        <v>94</v>
      </c>
      <c r="X110" s="32">
        <f t="shared" si="3"/>
        <v>56.67</v>
      </c>
      <c r="Y110" s="26">
        <v>94</v>
      </c>
      <c r="Z110" s="32">
        <f t="shared" si="4"/>
        <v>51.47</v>
      </c>
      <c r="AA110" s="26">
        <v>94</v>
      </c>
      <c r="AB110" s="32">
        <f t="shared" si="5"/>
        <v>304.51</v>
      </c>
      <c r="AC110" s="26">
        <v>94</v>
      </c>
      <c r="AD110" s="32">
        <f t="shared" si="6"/>
        <v>58.25</v>
      </c>
      <c r="AE110" s="26">
        <v>94</v>
      </c>
      <c r="AF110" s="32">
        <f t="shared" si="13"/>
        <v>64.710000000000008</v>
      </c>
      <c r="AG110" s="26">
        <v>94</v>
      </c>
      <c r="AH110" s="32">
        <f t="shared" si="8"/>
        <v>205.45</v>
      </c>
      <c r="AI110" s="26">
        <v>106</v>
      </c>
      <c r="AJ110" s="32">
        <f t="shared" si="9"/>
        <v>335.9</v>
      </c>
      <c r="AK110" s="26">
        <v>106</v>
      </c>
      <c r="AL110" s="34">
        <v>282</v>
      </c>
      <c r="AM110" s="32">
        <f t="shared" si="10"/>
        <v>109.14</v>
      </c>
      <c r="AN110" s="34">
        <v>282</v>
      </c>
      <c r="AO110" s="32">
        <f t="shared" si="11"/>
        <v>98.490000000000009</v>
      </c>
      <c r="AP110" s="34">
        <v>282</v>
      </c>
      <c r="AQ110" s="32">
        <f t="shared" si="12"/>
        <v>213.86999999999998</v>
      </c>
      <c r="AR110" s="34">
        <v>282</v>
      </c>
    </row>
    <row r="111" spans="1:44" ht="12.75" customHeight="1">
      <c r="A111" s="26">
        <v>93</v>
      </c>
      <c r="B111" s="38" t="s">
        <v>746</v>
      </c>
      <c r="C111" s="38" t="s">
        <v>747</v>
      </c>
      <c r="D111" s="39">
        <v>23.65</v>
      </c>
      <c r="E111" s="39">
        <v>56.83</v>
      </c>
      <c r="F111" s="39">
        <v>51.61</v>
      </c>
      <c r="G111" s="38" t="s">
        <v>748</v>
      </c>
      <c r="H111" s="39">
        <v>58.43</v>
      </c>
      <c r="I111" s="38" t="s">
        <v>749</v>
      </c>
      <c r="J111" s="39">
        <v>207.4</v>
      </c>
      <c r="K111" s="40">
        <v>338.95</v>
      </c>
      <c r="L111" s="26">
        <v>279</v>
      </c>
      <c r="M111" s="38" t="s">
        <v>750</v>
      </c>
      <c r="N111" s="38" t="s">
        <v>751</v>
      </c>
      <c r="O111" s="38" t="s">
        <v>752</v>
      </c>
      <c r="Q111" s="26">
        <v>93</v>
      </c>
      <c r="R111" s="32">
        <f t="shared" si="0"/>
        <v>112.38</v>
      </c>
      <c r="S111" s="26">
        <v>93</v>
      </c>
      <c r="T111" s="32">
        <f t="shared" si="1"/>
        <v>125.28000000000002</v>
      </c>
      <c r="U111" s="26">
        <v>93</v>
      </c>
      <c r="V111" s="32">
        <f t="shared" si="2"/>
        <v>23.65</v>
      </c>
      <c r="W111" s="26">
        <v>93</v>
      </c>
      <c r="X111" s="32">
        <f t="shared" si="3"/>
        <v>56.83</v>
      </c>
      <c r="Y111" s="26">
        <v>93</v>
      </c>
      <c r="Z111" s="32">
        <f t="shared" si="4"/>
        <v>51.61</v>
      </c>
      <c r="AA111" s="26">
        <v>93</v>
      </c>
      <c r="AB111" s="32">
        <f t="shared" si="5"/>
        <v>305.26</v>
      </c>
      <c r="AC111" s="26">
        <v>93</v>
      </c>
      <c r="AD111" s="32">
        <f t="shared" si="6"/>
        <v>58.43</v>
      </c>
      <c r="AE111" s="26">
        <v>93</v>
      </c>
      <c r="AF111" s="32">
        <f t="shared" si="13"/>
        <v>64.89</v>
      </c>
      <c r="AG111" s="26">
        <v>93</v>
      </c>
      <c r="AH111" s="32">
        <f t="shared" si="8"/>
        <v>207.4</v>
      </c>
      <c r="AI111" s="26">
        <v>107</v>
      </c>
      <c r="AJ111" s="32">
        <f t="shared" si="9"/>
        <v>338.95</v>
      </c>
      <c r="AK111" s="26">
        <v>107</v>
      </c>
      <c r="AL111" s="34">
        <v>279</v>
      </c>
      <c r="AM111" s="32">
        <f t="shared" si="10"/>
        <v>109.47999999999999</v>
      </c>
      <c r="AN111" s="34">
        <v>279</v>
      </c>
      <c r="AO111" s="32">
        <f t="shared" si="11"/>
        <v>98.799999999999983</v>
      </c>
      <c r="AP111" s="34">
        <v>279</v>
      </c>
      <c r="AQ111" s="32">
        <f t="shared" si="12"/>
        <v>214.46000000000004</v>
      </c>
      <c r="AR111" s="34">
        <v>279</v>
      </c>
    </row>
    <row r="112" spans="1:44" ht="12.75" customHeight="1">
      <c r="A112" s="26">
        <v>92</v>
      </c>
      <c r="B112" s="27" t="s">
        <v>753</v>
      </c>
      <c r="C112" s="27" t="s">
        <v>754</v>
      </c>
      <c r="D112" s="28">
        <v>23.71</v>
      </c>
      <c r="E112" s="28">
        <v>56.99</v>
      </c>
      <c r="F112" s="28">
        <v>51.74</v>
      </c>
      <c r="G112" s="27" t="s">
        <v>755</v>
      </c>
      <c r="H112" s="28">
        <v>58.62</v>
      </c>
      <c r="I112" s="27" t="s">
        <v>756</v>
      </c>
      <c r="J112" s="28">
        <v>209.4</v>
      </c>
      <c r="K112" s="29">
        <v>342</v>
      </c>
      <c r="L112" s="26">
        <v>276</v>
      </c>
      <c r="M112" s="27" t="s">
        <v>757</v>
      </c>
      <c r="N112" s="27" t="s">
        <v>758</v>
      </c>
      <c r="O112" s="27" t="s">
        <v>759</v>
      </c>
      <c r="Q112" s="26">
        <v>92</v>
      </c>
      <c r="R112" s="32">
        <f t="shared" si="0"/>
        <v>112.66</v>
      </c>
      <c r="S112" s="26">
        <v>92</v>
      </c>
      <c r="T112" s="32">
        <f t="shared" si="1"/>
        <v>125.59</v>
      </c>
      <c r="U112" s="26">
        <v>92</v>
      </c>
      <c r="V112" s="32">
        <f t="shared" si="2"/>
        <v>23.71</v>
      </c>
      <c r="W112" s="26">
        <v>92</v>
      </c>
      <c r="X112" s="32">
        <f t="shared" si="3"/>
        <v>56.99</v>
      </c>
      <c r="Y112" s="26">
        <v>92</v>
      </c>
      <c r="Z112" s="32">
        <f t="shared" si="4"/>
        <v>51.74</v>
      </c>
      <c r="AA112" s="26">
        <v>92</v>
      </c>
      <c r="AB112" s="32">
        <f t="shared" si="5"/>
        <v>306.01</v>
      </c>
      <c r="AC112" s="26">
        <v>92</v>
      </c>
      <c r="AD112" s="32">
        <f t="shared" si="6"/>
        <v>58.62</v>
      </c>
      <c r="AE112" s="26">
        <v>92</v>
      </c>
      <c r="AF112" s="32">
        <f t="shared" si="13"/>
        <v>65.080000000000013</v>
      </c>
      <c r="AG112" s="26">
        <v>92</v>
      </c>
      <c r="AH112" s="32">
        <f t="shared" si="8"/>
        <v>209.4</v>
      </c>
      <c r="AI112" s="26">
        <v>108</v>
      </c>
      <c r="AJ112" s="32">
        <f t="shared" si="9"/>
        <v>342</v>
      </c>
      <c r="AK112" s="26">
        <v>108</v>
      </c>
      <c r="AL112" s="34">
        <v>276</v>
      </c>
      <c r="AM112" s="32">
        <f t="shared" si="10"/>
        <v>109.82000000000001</v>
      </c>
      <c r="AN112" s="34">
        <v>276</v>
      </c>
      <c r="AO112" s="32">
        <f t="shared" si="11"/>
        <v>99.109999999999985</v>
      </c>
      <c r="AP112" s="34">
        <v>276</v>
      </c>
      <c r="AQ112" s="32">
        <f t="shared" si="12"/>
        <v>215.05</v>
      </c>
      <c r="AR112" s="34">
        <v>276</v>
      </c>
    </row>
    <row r="113" spans="1:44" ht="12.75" customHeight="1">
      <c r="A113" s="26">
        <v>91</v>
      </c>
      <c r="B113" s="38" t="s">
        <v>760</v>
      </c>
      <c r="C113" s="38" t="s">
        <v>761</v>
      </c>
      <c r="D113" s="39">
        <v>23.78</v>
      </c>
      <c r="E113" s="39">
        <v>57.15</v>
      </c>
      <c r="F113" s="39">
        <v>51.88</v>
      </c>
      <c r="G113" s="38" t="s">
        <v>762</v>
      </c>
      <c r="H113" s="39">
        <v>58.81</v>
      </c>
      <c r="I113" s="38" t="s">
        <v>763</v>
      </c>
      <c r="J113" s="39">
        <v>211.4</v>
      </c>
      <c r="K113" s="40">
        <v>345.15</v>
      </c>
      <c r="L113" s="26">
        <v>273</v>
      </c>
      <c r="M113" s="38" t="s">
        <v>689</v>
      </c>
      <c r="N113" s="38" t="s">
        <v>764</v>
      </c>
      <c r="O113" s="38" t="s">
        <v>765</v>
      </c>
      <c r="Q113" s="26">
        <v>91</v>
      </c>
      <c r="R113" s="32">
        <f t="shared" si="0"/>
        <v>112.94000000000001</v>
      </c>
      <c r="S113" s="26">
        <v>91</v>
      </c>
      <c r="T113" s="32">
        <f t="shared" si="1"/>
        <v>125.89999999999999</v>
      </c>
      <c r="U113" s="26">
        <v>91</v>
      </c>
      <c r="V113" s="32">
        <f t="shared" si="2"/>
        <v>23.78</v>
      </c>
      <c r="W113" s="26">
        <v>91</v>
      </c>
      <c r="X113" s="32">
        <f t="shared" si="3"/>
        <v>57.15</v>
      </c>
      <c r="Y113" s="26">
        <v>91</v>
      </c>
      <c r="Z113" s="32">
        <f t="shared" si="4"/>
        <v>51.88</v>
      </c>
      <c r="AA113" s="26">
        <v>91</v>
      </c>
      <c r="AB113" s="32">
        <f t="shared" si="5"/>
        <v>306.76</v>
      </c>
      <c r="AC113" s="26">
        <v>91</v>
      </c>
      <c r="AD113" s="32">
        <f t="shared" si="6"/>
        <v>58.81</v>
      </c>
      <c r="AE113" s="26">
        <v>91</v>
      </c>
      <c r="AF113" s="32">
        <f t="shared" si="13"/>
        <v>65.260000000000005</v>
      </c>
      <c r="AG113" s="26">
        <v>91</v>
      </c>
      <c r="AH113" s="32">
        <f t="shared" si="8"/>
        <v>211.4</v>
      </c>
      <c r="AI113" s="26">
        <v>109</v>
      </c>
      <c r="AJ113" s="32">
        <f t="shared" si="9"/>
        <v>345.15</v>
      </c>
      <c r="AK113" s="26">
        <v>109</v>
      </c>
      <c r="AL113" s="34">
        <v>273</v>
      </c>
      <c r="AM113" s="32">
        <f t="shared" si="10"/>
        <v>110.17</v>
      </c>
      <c r="AN113" s="34">
        <v>273</v>
      </c>
      <c r="AO113" s="32">
        <f t="shared" si="11"/>
        <v>99.42</v>
      </c>
      <c r="AP113" s="34">
        <v>273</v>
      </c>
      <c r="AQ113" s="32">
        <f t="shared" si="12"/>
        <v>215.63999999999996</v>
      </c>
      <c r="AR113" s="34">
        <v>273</v>
      </c>
    </row>
    <row r="114" spans="1:44" ht="12.75" customHeight="1">
      <c r="A114" s="26">
        <v>90</v>
      </c>
      <c r="B114" s="27" t="s">
        <v>766</v>
      </c>
      <c r="C114" s="27" t="s">
        <v>767</v>
      </c>
      <c r="D114" s="28">
        <v>23.84</v>
      </c>
      <c r="E114" s="28">
        <v>57.31</v>
      </c>
      <c r="F114" s="28">
        <v>52.02</v>
      </c>
      <c r="G114" s="27" t="s">
        <v>768</v>
      </c>
      <c r="H114" s="28">
        <v>59</v>
      </c>
      <c r="I114" s="27" t="s">
        <v>769</v>
      </c>
      <c r="J114" s="28">
        <v>213.4</v>
      </c>
      <c r="K114" s="29">
        <v>348.25</v>
      </c>
      <c r="L114" s="26">
        <v>270</v>
      </c>
      <c r="M114" s="27" t="s">
        <v>770</v>
      </c>
      <c r="N114" s="27" t="s">
        <v>771</v>
      </c>
      <c r="O114" s="27" t="s">
        <v>772</v>
      </c>
      <c r="Q114" s="26">
        <v>90</v>
      </c>
      <c r="R114" s="32">
        <f t="shared" si="0"/>
        <v>113.23000000000002</v>
      </c>
      <c r="S114" s="26">
        <v>90</v>
      </c>
      <c r="T114" s="32">
        <f t="shared" si="1"/>
        <v>126.21</v>
      </c>
      <c r="U114" s="26">
        <v>90</v>
      </c>
      <c r="V114" s="32">
        <f t="shared" si="2"/>
        <v>23.84</v>
      </c>
      <c r="W114" s="26">
        <v>90</v>
      </c>
      <c r="X114" s="32">
        <f t="shared" si="3"/>
        <v>57.31</v>
      </c>
      <c r="Y114" s="26">
        <v>90</v>
      </c>
      <c r="Z114" s="32">
        <f t="shared" si="4"/>
        <v>52.02</v>
      </c>
      <c r="AA114" s="26">
        <v>90</v>
      </c>
      <c r="AB114" s="32">
        <f t="shared" si="5"/>
        <v>307.52000000000004</v>
      </c>
      <c r="AC114" s="26">
        <v>90</v>
      </c>
      <c r="AD114" s="32">
        <f t="shared" si="6"/>
        <v>59</v>
      </c>
      <c r="AE114" s="26">
        <v>90</v>
      </c>
      <c r="AF114" s="32">
        <f t="shared" si="13"/>
        <v>65.440000000000012</v>
      </c>
      <c r="AG114" s="26">
        <v>90</v>
      </c>
      <c r="AH114" s="32">
        <f t="shared" si="8"/>
        <v>213.4</v>
      </c>
      <c r="AI114" s="26">
        <v>110</v>
      </c>
      <c r="AJ114" s="32">
        <f t="shared" si="9"/>
        <v>348.25</v>
      </c>
      <c r="AK114" s="26">
        <v>110</v>
      </c>
      <c r="AL114" s="34">
        <v>270</v>
      </c>
      <c r="AM114" s="32">
        <f t="shared" si="10"/>
        <v>110.50999999999999</v>
      </c>
      <c r="AN114" s="34">
        <v>270</v>
      </c>
      <c r="AO114" s="32">
        <f t="shared" si="11"/>
        <v>99.73</v>
      </c>
      <c r="AP114" s="34">
        <v>270</v>
      </c>
      <c r="AQ114" s="32">
        <f t="shared" si="12"/>
        <v>216.23000000000002</v>
      </c>
      <c r="AR114" s="34">
        <v>270</v>
      </c>
    </row>
    <row r="115" spans="1:44" ht="12.75" customHeight="1">
      <c r="A115" s="26">
        <v>89</v>
      </c>
      <c r="B115" s="38" t="s">
        <v>773</v>
      </c>
      <c r="C115" s="38" t="s">
        <v>774</v>
      </c>
      <c r="D115" s="39">
        <v>23.91</v>
      </c>
      <c r="E115" s="39">
        <v>57.48</v>
      </c>
      <c r="F115" s="39">
        <v>52.16</v>
      </c>
      <c r="G115" s="38" t="s">
        <v>775</v>
      </c>
      <c r="H115" s="39">
        <v>59.19</v>
      </c>
      <c r="I115" s="38" t="s">
        <v>777</v>
      </c>
      <c r="J115" s="39">
        <v>215.5</v>
      </c>
      <c r="K115" s="40">
        <v>351.45</v>
      </c>
      <c r="L115" s="26">
        <v>267</v>
      </c>
      <c r="M115" s="38" t="s">
        <v>778</v>
      </c>
      <c r="N115" s="38" t="s">
        <v>779</v>
      </c>
      <c r="O115" s="38" t="s">
        <v>780</v>
      </c>
      <c r="Q115" s="26">
        <v>89</v>
      </c>
      <c r="R115" s="32">
        <f t="shared" si="0"/>
        <v>113.51999999999998</v>
      </c>
      <c r="S115" s="26">
        <v>89</v>
      </c>
      <c r="T115" s="32">
        <f t="shared" si="1"/>
        <v>126.52999999999999</v>
      </c>
      <c r="U115" s="26">
        <v>89</v>
      </c>
      <c r="V115" s="32">
        <f t="shared" si="2"/>
        <v>23.91</v>
      </c>
      <c r="W115" s="26">
        <v>89</v>
      </c>
      <c r="X115" s="32">
        <f t="shared" si="3"/>
        <v>57.48</v>
      </c>
      <c r="Y115" s="26">
        <v>89</v>
      </c>
      <c r="Z115" s="32">
        <f t="shared" si="4"/>
        <v>52.16</v>
      </c>
      <c r="AA115" s="26">
        <v>89</v>
      </c>
      <c r="AB115" s="32">
        <f t="shared" si="5"/>
        <v>308.27999999999997</v>
      </c>
      <c r="AC115" s="26">
        <v>89</v>
      </c>
      <c r="AD115" s="32">
        <f t="shared" si="6"/>
        <v>59.19</v>
      </c>
      <c r="AE115" s="26">
        <v>89</v>
      </c>
      <c r="AF115" s="32">
        <f t="shared" si="13"/>
        <v>65.63000000000001</v>
      </c>
      <c r="AG115" s="26">
        <v>89</v>
      </c>
      <c r="AH115" s="32">
        <f t="shared" si="8"/>
        <v>215.5</v>
      </c>
      <c r="AI115" s="26">
        <v>111</v>
      </c>
      <c r="AJ115" s="32">
        <f t="shared" si="9"/>
        <v>351.45</v>
      </c>
      <c r="AK115" s="26">
        <v>111</v>
      </c>
      <c r="AL115" s="34">
        <v>267</v>
      </c>
      <c r="AM115" s="32">
        <f t="shared" si="10"/>
        <v>110.86</v>
      </c>
      <c r="AN115" s="34">
        <v>267</v>
      </c>
      <c r="AO115" s="32">
        <f t="shared" si="11"/>
        <v>100.03999999999999</v>
      </c>
      <c r="AP115" s="34">
        <v>267</v>
      </c>
      <c r="AQ115" s="32">
        <f t="shared" si="12"/>
        <v>216.83</v>
      </c>
      <c r="AR115" s="34">
        <v>267</v>
      </c>
    </row>
    <row r="116" spans="1:44" ht="12.75" customHeight="1">
      <c r="A116" s="26">
        <v>88</v>
      </c>
      <c r="B116" s="27" t="s">
        <v>782</v>
      </c>
      <c r="C116" s="27" t="s">
        <v>783</v>
      </c>
      <c r="D116" s="28">
        <v>23.97</v>
      </c>
      <c r="E116" s="28">
        <v>57.64</v>
      </c>
      <c r="F116" s="28">
        <v>52.3</v>
      </c>
      <c r="G116" s="27" t="s">
        <v>784</v>
      </c>
      <c r="H116" s="28">
        <v>59.38</v>
      </c>
      <c r="I116" s="27" t="s">
        <v>785</v>
      </c>
      <c r="J116" s="28">
        <v>217.55</v>
      </c>
      <c r="K116" s="29">
        <v>354.65</v>
      </c>
      <c r="L116" s="26">
        <v>264</v>
      </c>
      <c r="M116" s="27" t="s">
        <v>786</v>
      </c>
      <c r="N116" s="27" t="s">
        <v>74</v>
      </c>
      <c r="O116" s="27" t="s">
        <v>787</v>
      </c>
      <c r="Q116" s="26">
        <v>88</v>
      </c>
      <c r="R116" s="32">
        <f t="shared" si="0"/>
        <v>113.81000000000002</v>
      </c>
      <c r="S116" s="26">
        <v>88</v>
      </c>
      <c r="T116" s="32">
        <f t="shared" si="1"/>
        <v>126.85000000000001</v>
      </c>
      <c r="U116" s="26">
        <v>88</v>
      </c>
      <c r="V116" s="32">
        <f t="shared" si="2"/>
        <v>23.97</v>
      </c>
      <c r="W116" s="26">
        <v>88</v>
      </c>
      <c r="X116" s="32">
        <f t="shared" si="3"/>
        <v>57.64</v>
      </c>
      <c r="Y116" s="26">
        <v>88</v>
      </c>
      <c r="Z116" s="32">
        <f t="shared" si="4"/>
        <v>52.3</v>
      </c>
      <c r="AA116" s="26">
        <v>88</v>
      </c>
      <c r="AB116" s="32">
        <f t="shared" si="5"/>
        <v>309.04999999999995</v>
      </c>
      <c r="AC116" s="26">
        <v>88</v>
      </c>
      <c r="AD116" s="32">
        <f t="shared" si="6"/>
        <v>59.38</v>
      </c>
      <c r="AE116" s="26">
        <v>88</v>
      </c>
      <c r="AF116" s="32">
        <f t="shared" si="13"/>
        <v>65.819999999999993</v>
      </c>
      <c r="AG116" s="26">
        <v>88</v>
      </c>
      <c r="AH116" s="32">
        <f t="shared" si="8"/>
        <v>217.55</v>
      </c>
      <c r="AI116" s="26">
        <v>112</v>
      </c>
      <c r="AJ116" s="32">
        <f t="shared" si="9"/>
        <v>354.65</v>
      </c>
      <c r="AK116" s="26">
        <v>112</v>
      </c>
      <c r="AL116" s="34">
        <v>264</v>
      </c>
      <c r="AM116" s="32">
        <f t="shared" si="10"/>
        <v>111.22</v>
      </c>
      <c r="AN116" s="34">
        <v>264</v>
      </c>
      <c r="AO116" s="32">
        <f t="shared" si="11"/>
        <v>100.36000000000001</v>
      </c>
      <c r="AP116" s="34">
        <v>264</v>
      </c>
      <c r="AQ116" s="32">
        <f t="shared" si="12"/>
        <v>217.43</v>
      </c>
      <c r="AR116" s="34">
        <v>264</v>
      </c>
    </row>
    <row r="117" spans="1:44" ht="12.75" customHeight="1">
      <c r="A117" s="26">
        <v>87</v>
      </c>
      <c r="B117" s="38" t="s">
        <v>788</v>
      </c>
      <c r="C117" s="38" t="s">
        <v>789</v>
      </c>
      <c r="D117" s="39">
        <v>24.04</v>
      </c>
      <c r="E117" s="39">
        <v>57.8</v>
      </c>
      <c r="F117" s="39">
        <v>52.44</v>
      </c>
      <c r="G117" s="38" t="s">
        <v>790</v>
      </c>
      <c r="H117" s="39">
        <v>59.57</v>
      </c>
      <c r="I117" s="38" t="s">
        <v>791</v>
      </c>
      <c r="J117" s="39">
        <v>219.65</v>
      </c>
      <c r="K117" s="40">
        <v>357.85</v>
      </c>
      <c r="L117" s="26">
        <v>261</v>
      </c>
      <c r="M117" s="38" t="s">
        <v>792</v>
      </c>
      <c r="N117" s="38" t="s">
        <v>793</v>
      </c>
      <c r="O117" s="38" t="s">
        <v>794</v>
      </c>
      <c r="Q117" s="26">
        <v>87</v>
      </c>
      <c r="R117" s="32">
        <f t="shared" si="0"/>
        <v>114.08999999999999</v>
      </c>
      <c r="S117" s="26">
        <v>87</v>
      </c>
      <c r="T117" s="32">
        <f t="shared" si="1"/>
        <v>127.17</v>
      </c>
      <c r="U117" s="26">
        <v>87</v>
      </c>
      <c r="V117" s="32">
        <f t="shared" si="2"/>
        <v>24.04</v>
      </c>
      <c r="W117" s="26">
        <v>87</v>
      </c>
      <c r="X117" s="32">
        <f t="shared" si="3"/>
        <v>57.8</v>
      </c>
      <c r="Y117" s="26">
        <v>87</v>
      </c>
      <c r="Z117" s="32">
        <f t="shared" si="4"/>
        <v>52.44</v>
      </c>
      <c r="AA117" s="26">
        <v>87</v>
      </c>
      <c r="AB117" s="32">
        <f t="shared" si="5"/>
        <v>309.82</v>
      </c>
      <c r="AC117" s="26">
        <v>87</v>
      </c>
      <c r="AD117" s="32">
        <f t="shared" si="6"/>
        <v>59.57</v>
      </c>
      <c r="AE117" s="26">
        <v>87</v>
      </c>
      <c r="AF117" s="32">
        <f t="shared" si="13"/>
        <v>66</v>
      </c>
      <c r="AG117" s="26">
        <v>87</v>
      </c>
      <c r="AH117" s="32">
        <f t="shared" si="8"/>
        <v>219.65</v>
      </c>
      <c r="AI117" s="26">
        <v>113</v>
      </c>
      <c r="AJ117" s="32">
        <f t="shared" si="9"/>
        <v>357.85</v>
      </c>
      <c r="AK117" s="26">
        <v>113</v>
      </c>
      <c r="AL117" s="34">
        <v>261</v>
      </c>
      <c r="AM117" s="32">
        <f t="shared" si="10"/>
        <v>111.57000000000001</v>
      </c>
      <c r="AN117" s="34">
        <v>261</v>
      </c>
      <c r="AO117" s="32">
        <f t="shared" si="11"/>
        <v>100.67999999999999</v>
      </c>
      <c r="AP117" s="34">
        <v>261</v>
      </c>
      <c r="AQ117" s="32">
        <f t="shared" si="12"/>
        <v>218.03</v>
      </c>
      <c r="AR117" s="34">
        <v>261</v>
      </c>
    </row>
    <row r="118" spans="1:44" ht="12.75" customHeight="1">
      <c r="A118" s="26">
        <v>86</v>
      </c>
      <c r="B118" s="27" t="s">
        <v>795</v>
      </c>
      <c r="C118" s="27" t="s">
        <v>796</v>
      </c>
      <c r="D118" s="28">
        <v>24.11</v>
      </c>
      <c r="E118" s="28">
        <v>57.97</v>
      </c>
      <c r="F118" s="28">
        <v>52.58</v>
      </c>
      <c r="G118" s="27" t="s">
        <v>797</v>
      </c>
      <c r="H118" s="28">
        <v>59.76</v>
      </c>
      <c r="I118" s="27" t="s">
        <v>798</v>
      </c>
      <c r="J118" s="28">
        <v>221.75</v>
      </c>
      <c r="K118" s="29">
        <v>361.15</v>
      </c>
      <c r="L118" s="26">
        <v>258</v>
      </c>
      <c r="M118" s="27" t="s">
        <v>799</v>
      </c>
      <c r="N118" s="27" t="s">
        <v>800</v>
      </c>
      <c r="O118" s="27" t="s">
        <v>801</v>
      </c>
      <c r="Q118" s="26">
        <v>86</v>
      </c>
      <c r="R118" s="32">
        <f t="shared" si="0"/>
        <v>114.38999999999999</v>
      </c>
      <c r="S118" s="26">
        <v>86</v>
      </c>
      <c r="T118" s="32">
        <f t="shared" si="1"/>
        <v>127.48999999999998</v>
      </c>
      <c r="U118" s="26">
        <v>86</v>
      </c>
      <c r="V118" s="32">
        <f t="shared" si="2"/>
        <v>24.11</v>
      </c>
      <c r="W118" s="26">
        <v>86</v>
      </c>
      <c r="X118" s="32">
        <f t="shared" si="3"/>
        <v>57.97</v>
      </c>
      <c r="Y118" s="26">
        <v>86</v>
      </c>
      <c r="Z118" s="32">
        <f t="shared" si="4"/>
        <v>52.58</v>
      </c>
      <c r="AA118" s="26">
        <v>86</v>
      </c>
      <c r="AB118" s="32">
        <f t="shared" si="5"/>
        <v>310.59000000000003</v>
      </c>
      <c r="AC118" s="26">
        <v>86</v>
      </c>
      <c r="AD118" s="32">
        <f t="shared" si="6"/>
        <v>59.76</v>
      </c>
      <c r="AE118" s="26">
        <v>86</v>
      </c>
      <c r="AF118" s="32">
        <f t="shared" si="13"/>
        <v>66.19</v>
      </c>
      <c r="AG118" s="26">
        <v>86</v>
      </c>
      <c r="AH118" s="32">
        <f t="shared" si="8"/>
        <v>221.75</v>
      </c>
      <c r="AI118" s="26">
        <v>114</v>
      </c>
      <c r="AJ118" s="32">
        <f t="shared" si="9"/>
        <v>361.15</v>
      </c>
      <c r="AK118" s="26">
        <v>114</v>
      </c>
      <c r="AL118" s="34">
        <v>258</v>
      </c>
      <c r="AM118" s="32">
        <f t="shared" si="10"/>
        <v>111.93</v>
      </c>
      <c r="AN118" s="34">
        <v>258</v>
      </c>
      <c r="AO118" s="32">
        <f t="shared" si="11"/>
        <v>101.00000000000001</v>
      </c>
      <c r="AP118" s="34">
        <v>258</v>
      </c>
      <c r="AQ118" s="32">
        <f t="shared" si="12"/>
        <v>218.64</v>
      </c>
      <c r="AR118" s="34">
        <v>258</v>
      </c>
    </row>
    <row r="119" spans="1:44" ht="12.75" customHeight="1">
      <c r="A119" s="26">
        <v>85</v>
      </c>
      <c r="B119" s="38" t="s">
        <v>802</v>
      </c>
      <c r="C119" s="38" t="s">
        <v>803</v>
      </c>
      <c r="D119" s="39">
        <v>24.17</v>
      </c>
      <c r="E119" s="39">
        <v>58.14</v>
      </c>
      <c r="F119" s="39">
        <v>52.72</v>
      </c>
      <c r="G119" s="38" t="s">
        <v>804</v>
      </c>
      <c r="H119" s="39">
        <v>59.96</v>
      </c>
      <c r="I119" s="38" t="s">
        <v>805</v>
      </c>
      <c r="J119" s="39">
        <v>223.85</v>
      </c>
      <c r="K119" s="40">
        <v>364.4</v>
      </c>
      <c r="L119" s="26">
        <v>255</v>
      </c>
      <c r="M119" s="38" t="s">
        <v>806</v>
      </c>
      <c r="N119" s="38" t="s">
        <v>807</v>
      </c>
      <c r="O119" s="38" t="s">
        <v>808</v>
      </c>
      <c r="Q119" s="26">
        <v>85</v>
      </c>
      <c r="R119" s="32">
        <f t="shared" si="0"/>
        <v>114.67999999999999</v>
      </c>
      <c r="S119" s="26">
        <v>85</v>
      </c>
      <c r="T119" s="32">
        <f t="shared" si="1"/>
        <v>127.81</v>
      </c>
      <c r="U119" s="26">
        <v>85</v>
      </c>
      <c r="V119" s="32">
        <f t="shared" si="2"/>
        <v>24.17</v>
      </c>
      <c r="W119" s="26">
        <v>85</v>
      </c>
      <c r="X119" s="32">
        <f t="shared" si="3"/>
        <v>58.14</v>
      </c>
      <c r="Y119" s="26">
        <v>85</v>
      </c>
      <c r="Z119" s="32">
        <f t="shared" si="4"/>
        <v>52.72</v>
      </c>
      <c r="AA119" s="26">
        <v>85</v>
      </c>
      <c r="AB119" s="32">
        <f t="shared" si="5"/>
        <v>311.37</v>
      </c>
      <c r="AC119" s="26">
        <v>85</v>
      </c>
      <c r="AD119" s="32">
        <f t="shared" si="6"/>
        <v>59.96</v>
      </c>
      <c r="AE119" s="26">
        <v>85</v>
      </c>
      <c r="AF119" s="32">
        <f t="shared" si="13"/>
        <v>66.38</v>
      </c>
      <c r="AG119" s="26">
        <v>85</v>
      </c>
      <c r="AH119" s="32">
        <f t="shared" si="8"/>
        <v>223.85</v>
      </c>
      <c r="AI119" s="26">
        <v>115</v>
      </c>
      <c r="AJ119" s="32">
        <f t="shared" si="9"/>
        <v>364.4</v>
      </c>
      <c r="AK119" s="26">
        <v>115</v>
      </c>
      <c r="AL119" s="34">
        <v>255</v>
      </c>
      <c r="AM119" s="32">
        <f t="shared" si="10"/>
        <v>112.29</v>
      </c>
      <c r="AN119" s="34">
        <v>255</v>
      </c>
      <c r="AO119" s="32">
        <f t="shared" si="11"/>
        <v>101.32000000000001</v>
      </c>
      <c r="AP119" s="34">
        <v>255</v>
      </c>
      <c r="AQ119" s="32">
        <f t="shared" si="12"/>
        <v>219.23999999999998</v>
      </c>
      <c r="AR119" s="34">
        <v>255</v>
      </c>
    </row>
    <row r="120" spans="1:44" ht="12.75" customHeight="1">
      <c r="A120" s="26">
        <v>84</v>
      </c>
      <c r="B120" s="27" t="s">
        <v>809</v>
      </c>
      <c r="C120" s="27" t="s">
        <v>810</v>
      </c>
      <c r="D120" s="28">
        <v>24.24</v>
      </c>
      <c r="E120" s="28">
        <v>58.3</v>
      </c>
      <c r="F120" s="28">
        <v>52.86</v>
      </c>
      <c r="G120" s="27" t="s">
        <v>811</v>
      </c>
      <c r="H120" s="27" t="s">
        <v>549</v>
      </c>
      <c r="I120" s="27" t="s">
        <v>812</v>
      </c>
      <c r="J120" s="28">
        <v>226</v>
      </c>
      <c r="K120" s="29">
        <v>367.75</v>
      </c>
      <c r="L120" s="26">
        <v>252</v>
      </c>
      <c r="M120" s="27" t="s">
        <v>813</v>
      </c>
      <c r="N120" s="27" t="s">
        <v>461</v>
      </c>
      <c r="O120" s="27" t="s">
        <v>814</v>
      </c>
      <c r="Q120" s="26">
        <v>84</v>
      </c>
      <c r="R120" s="32">
        <f t="shared" si="0"/>
        <v>114.97000000000003</v>
      </c>
      <c r="S120" s="26">
        <v>84</v>
      </c>
      <c r="T120" s="32">
        <f t="shared" si="1"/>
        <v>128.13</v>
      </c>
      <c r="U120" s="26">
        <v>84</v>
      </c>
      <c r="V120" s="32">
        <f t="shared" si="2"/>
        <v>24.24</v>
      </c>
      <c r="W120" s="26">
        <v>84</v>
      </c>
      <c r="X120" s="32">
        <f t="shared" si="3"/>
        <v>58.3</v>
      </c>
      <c r="Y120" s="26">
        <v>84</v>
      </c>
      <c r="Z120" s="32">
        <f t="shared" si="4"/>
        <v>52.86</v>
      </c>
      <c r="AA120" s="26">
        <v>84</v>
      </c>
      <c r="AB120" s="32">
        <f t="shared" si="5"/>
        <v>312.14999999999998</v>
      </c>
      <c r="AC120" s="26">
        <v>84</v>
      </c>
      <c r="AD120" s="32">
        <f t="shared" ref="AD120:AD204" si="14">H120*86400</f>
        <v>60.160000000000004</v>
      </c>
      <c r="AE120" s="26">
        <v>84</v>
      </c>
      <c r="AF120" s="32">
        <f t="shared" si="13"/>
        <v>66.569999999999993</v>
      </c>
      <c r="AG120" s="26">
        <v>84</v>
      </c>
      <c r="AH120" s="32">
        <f t="shared" si="8"/>
        <v>226</v>
      </c>
      <c r="AI120" s="26">
        <v>116</v>
      </c>
      <c r="AJ120" s="32">
        <f t="shared" si="9"/>
        <v>367.75</v>
      </c>
      <c r="AK120" s="26">
        <v>116</v>
      </c>
      <c r="AL120" s="34">
        <v>252</v>
      </c>
      <c r="AM120" s="32">
        <f t="shared" si="10"/>
        <v>112.65</v>
      </c>
      <c r="AN120" s="34">
        <v>252</v>
      </c>
      <c r="AO120" s="32">
        <f t="shared" si="11"/>
        <v>101.64999999999999</v>
      </c>
      <c r="AP120" s="34">
        <v>252</v>
      </c>
      <c r="AQ120" s="32">
        <f t="shared" si="12"/>
        <v>219.86</v>
      </c>
      <c r="AR120" s="34">
        <v>252</v>
      </c>
    </row>
    <row r="121" spans="1:44" ht="12.75" customHeight="1">
      <c r="A121" s="26">
        <v>83</v>
      </c>
      <c r="B121" s="38" t="s">
        <v>815</v>
      </c>
      <c r="C121" s="38" t="s">
        <v>816</v>
      </c>
      <c r="D121" s="39">
        <v>24.31</v>
      </c>
      <c r="E121" s="39">
        <v>58.47</v>
      </c>
      <c r="F121" s="39">
        <v>53</v>
      </c>
      <c r="G121" s="38" t="s">
        <v>817</v>
      </c>
      <c r="H121" s="38" t="s">
        <v>818</v>
      </c>
      <c r="I121" s="38" t="s">
        <v>819</v>
      </c>
      <c r="J121" s="39">
        <v>228.2</v>
      </c>
      <c r="K121" s="40">
        <v>371.1</v>
      </c>
      <c r="L121" s="26">
        <v>249</v>
      </c>
      <c r="M121" s="38" t="s">
        <v>820</v>
      </c>
      <c r="N121" s="38" t="s">
        <v>821</v>
      </c>
      <c r="O121" s="38" t="s">
        <v>822</v>
      </c>
      <c r="Q121" s="26">
        <v>83</v>
      </c>
      <c r="R121" s="32">
        <f t="shared" si="0"/>
        <v>115.27000000000001</v>
      </c>
      <c r="S121" s="26">
        <v>83</v>
      </c>
      <c r="T121" s="32">
        <f t="shared" si="1"/>
        <v>128.45999999999998</v>
      </c>
      <c r="U121" s="26">
        <v>83</v>
      </c>
      <c r="V121" s="32">
        <f t="shared" si="2"/>
        <v>24.31</v>
      </c>
      <c r="W121" s="26">
        <v>83</v>
      </c>
      <c r="X121" s="32">
        <f t="shared" si="3"/>
        <v>58.47</v>
      </c>
      <c r="Y121" s="26">
        <v>83</v>
      </c>
      <c r="Z121" s="32">
        <f t="shared" si="4"/>
        <v>53</v>
      </c>
      <c r="AA121" s="26">
        <v>83</v>
      </c>
      <c r="AB121" s="32">
        <f t="shared" si="5"/>
        <v>312.93999999999994</v>
      </c>
      <c r="AC121" s="26">
        <v>83</v>
      </c>
      <c r="AD121" s="32">
        <f t="shared" si="14"/>
        <v>60.350000000000009</v>
      </c>
      <c r="AE121" s="26">
        <v>83</v>
      </c>
      <c r="AF121" s="32">
        <f t="shared" si="13"/>
        <v>66.77</v>
      </c>
      <c r="AG121" s="26">
        <v>83</v>
      </c>
      <c r="AH121" s="32">
        <f t="shared" si="8"/>
        <v>228.2</v>
      </c>
      <c r="AI121" s="26">
        <v>117</v>
      </c>
      <c r="AJ121" s="32">
        <f t="shared" si="9"/>
        <v>371.1</v>
      </c>
      <c r="AK121" s="26">
        <v>117</v>
      </c>
      <c r="AL121" s="34">
        <v>249</v>
      </c>
      <c r="AM121" s="32">
        <f t="shared" si="10"/>
        <v>113.01</v>
      </c>
      <c r="AN121" s="34">
        <v>249</v>
      </c>
      <c r="AO121" s="32">
        <f t="shared" si="11"/>
        <v>101.97</v>
      </c>
      <c r="AP121" s="34">
        <v>249</v>
      </c>
      <c r="AQ121" s="32">
        <f t="shared" si="12"/>
        <v>220.47</v>
      </c>
      <c r="AR121" s="34">
        <v>249</v>
      </c>
    </row>
    <row r="122" spans="1:44" ht="12.75" customHeight="1">
      <c r="A122" s="26">
        <v>82</v>
      </c>
      <c r="B122" s="27" t="s">
        <v>823</v>
      </c>
      <c r="C122" s="27" t="s">
        <v>824</v>
      </c>
      <c r="D122" s="28">
        <v>24.37</v>
      </c>
      <c r="E122" s="28">
        <v>58.64</v>
      </c>
      <c r="F122" s="28">
        <v>53.15</v>
      </c>
      <c r="G122" s="27" t="s">
        <v>825</v>
      </c>
      <c r="H122" s="27" t="s">
        <v>826</v>
      </c>
      <c r="I122" s="27" t="s">
        <v>827</v>
      </c>
      <c r="J122" s="28">
        <v>230.4</v>
      </c>
      <c r="K122" s="29">
        <v>374.5</v>
      </c>
      <c r="L122" s="26">
        <v>246</v>
      </c>
      <c r="M122" s="27" t="s">
        <v>828</v>
      </c>
      <c r="N122" s="27" t="s">
        <v>829</v>
      </c>
      <c r="O122" s="27" t="s">
        <v>830</v>
      </c>
      <c r="Q122" s="26">
        <v>82</v>
      </c>
      <c r="R122" s="32">
        <f t="shared" si="0"/>
        <v>115.57000000000001</v>
      </c>
      <c r="S122" s="26">
        <v>82</v>
      </c>
      <c r="T122" s="32">
        <f t="shared" si="1"/>
        <v>128.78</v>
      </c>
      <c r="U122" s="26">
        <v>82</v>
      </c>
      <c r="V122" s="32">
        <f t="shared" si="2"/>
        <v>24.37</v>
      </c>
      <c r="W122" s="26">
        <v>82</v>
      </c>
      <c r="X122" s="32">
        <f t="shared" si="3"/>
        <v>58.64</v>
      </c>
      <c r="Y122" s="26">
        <v>82</v>
      </c>
      <c r="Z122" s="32">
        <f t="shared" si="4"/>
        <v>53.15</v>
      </c>
      <c r="AA122" s="26">
        <v>82</v>
      </c>
      <c r="AB122" s="32">
        <f t="shared" si="5"/>
        <v>313.73</v>
      </c>
      <c r="AC122" s="26">
        <v>82</v>
      </c>
      <c r="AD122" s="32">
        <f t="shared" si="14"/>
        <v>60.550000000000011</v>
      </c>
      <c r="AE122" s="26">
        <v>82</v>
      </c>
      <c r="AF122" s="32">
        <f t="shared" si="13"/>
        <v>66.960000000000008</v>
      </c>
      <c r="AG122" s="26">
        <v>82</v>
      </c>
      <c r="AH122" s="32">
        <f t="shared" si="8"/>
        <v>230.4</v>
      </c>
      <c r="AI122" s="26">
        <v>118</v>
      </c>
      <c r="AJ122" s="32">
        <f t="shared" si="9"/>
        <v>374.5</v>
      </c>
      <c r="AK122" s="26">
        <v>118</v>
      </c>
      <c r="AL122" s="34">
        <v>246</v>
      </c>
      <c r="AM122" s="32">
        <f t="shared" si="10"/>
        <v>113.37</v>
      </c>
      <c r="AN122" s="34">
        <v>246</v>
      </c>
      <c r="AO122" s="32">
        <f t="shared" si="11"/>
        <v>102.3</v>
      </c>
      <c r="AP122" s="34">
        <v>246</v>
      </c>
      <c r="AQ122" s="32">
        <f t="shared" si="12"/>
        <v>221.1</v>
      </c>
      <c r="AR122" s="34">
        <v>246</v>
      </c>
    </row>
    <row r="123" spans="1:44" ht="12.75" customHeight="1">
      <c r="A123" s="26">
        <v>81</v>
      </c>
      <c r="B123" s="38" t="s">
        <v>831</v>
      </c>
      <c r="C123" s="38" t="s">
        <v>832</v>
      </c>
      <c r="D123" s="39">
        <v>24.44</v>
      </c>
      <c r="E123" s="39">
        <v>58.81</v>
      </c>
      <c r="F123" s="39">
        <v>53.29</v>
      </c>
      <c r="G123" s="38" t="s">
        <v>833</v>
      </c>
      <c r="H123" s="38" t="s">
        <v>834</v>
      </c>
      <c r="I123" s="38" t="s">
        <v>835</v>
      </c>
      <c r="J123" s="39">
        <v>232.6</v>
      </c>
      <c r="K123" s="40">
        <v>377.85</v>
      </c>
      <c r="L123" s="26">
        <v>243</v>
      </c>
      <c r="M123" s="38" t="s">
        <v>836</v>
      </c>
      <c r="N123" s="38" t="s">
        <v>837</v>
      </c>
      <c r="O123" s="38" t="s">
        <v>838</v>
      </c>
      <c r="Q123" s="26">
        <v>81</v>
      </c>
      <c r="R123" s="32">
        <f t="shared" si="0"/>
        <v>115.86000000000001</v>
      </c>
      <c r="S123" s="26">
        <v>81</v>
      </c>
      <c r="T123" s="32">
        <f t="shared" si="1"/>
        <v>129.10999999999999</v>
      </c>
      <c r="U123" s="26">
        <v>81</v>
      </c>
      <c r="V123" s="32">
        <f t="shared" si="2"/>
        <v>24.44</v>
      </c>
      <c r="W123" s="26">
        <v>81</v>
      </c>
      <c r="X123" s="32">
        <f t="shared" si="3"/>
        <v>58.81</v>
      </c>
      <c r="Y123" s="26">
        <v>81</v>
      </c>
      <c r="Z123" s="32">
        <f t="shared" si="4"/>
        <v>53.29</v>
      </c>
      <c r="AA123" s="26">
        <v>81</v>
      </c>
      <c r="AB123" s="32">
        <f t="shared" si="5"/>
        <v>314.52</v>
      </c>
      <c r="AC123" s="26">
        <v>81</v>
      </c>
      <c r="AD123" s="32">
        <f t="shared" si="14"/>
        <v>60.749999999999986</v>
      </c>
      <c r="AE123" s="26">
        <v>81</v>
      </c>
      <c r="AF123" s="32">
        <f t="shared" si="13"/>
        <v>67.150000000000006</v>
      </c>
      <c r="AG123" s="26">
        <v>81</v>
      </c>
      <c r="AH123" s="32">
        <f t="shared" si="8"/>
        <v>232.6</v>
      </c>
      <c r="AI123" s="26">
        <v>119</v>
      </c>
      <c r="AJ123" s="32">
        <f t="shared" si="9"/>
        <v>377.85</v>
      </c>
      <c r="AK123" s="26">
        <v>119</v>
      </c>
      <c r="AL123" s="34">
        <v>243</v>
      </c>
      <c r="AM123" s="32">
        <f t="shared" si="10"/>
        <v>113.74000000000001</v>
      </c>
      <c r="AN123" s="34">
        <v>243</v>
      </c>
      <c r="AO123" s="32">
        <f t="shared" si="11"/>
        <v>102.63000000000001</v>
      </c>
      <c r="AP123" s="34">
        <v>243</v>
      </c>
      <c r="AQ123" s="32">
        <f t="shared" si="12"/>
        <v>221.72</v>
      </c>
      <c r="AR123" s="34">
        <v>243</v>
      </c>
    </row>
    <row r="124" spans="1:44" ht="12.75" customHeight="1">
      <c r="A124" s="26">
        <v>80</v>
      </c>
      <c r="B124" s="27" t="s">
        <v>839</v>
      </c>
      <c r="C124" s="27" t="s">
        <v>840</v>
      </c>
      <c r="D124" s="28">
        <v>24.51</v>
      </c>
      <c r="E124" s="28">
        <v>58.99</v>
      </c>
      <c r="F124" s="28">
        <v>53.44</v>
      </c>
      <c r="G124" s="27" t="s">
        <v>841</v>
      </c>
      <c r="H124" s="27" t="s">
        <v>842</v>
      </c>
      <c r="I124" s="27" t="s">
        <v>843</v>
      </c>
      <c r="J124" s="28">
        <v>234.8</v>
      </c>
      <c r="K124" s="29">
        <v>381.3</v>
      </c>
      <c r="L124" s="26">
        <v>240</v>
      </c>
      <c r="M124" s="27" t="s">
        <v>844</v>
      </c>
      <c r="N124" s="27" t="s">
        <v>845</v>
      </c>
      <c r="O124" s="27" t="s">
        <v>846</v>
      </c>
      <c r="Q124" s="26">
        <v>80</v>
      </c>
      <c r="R124" s="32">
        <f t="shared" si="0"/>
        <v>116.17000000000002</v>
      </c>
      <c r="S124" s="26">
        <v>80</v>
      </c>
      <c r="T124" s="32">
        <f t="shared" si="1"/>
        <v>129.44</v>
      </c>
      <c r="U124" s="26">
        <v>80</v>
      </c>
      <c r="V124" s="32">
        <f t="shared" si="2"/>
        <v>24.51</v>
      </c>
      <c r="W124" s="26">
        <v>80</v>
      </c>
      <c r="X124" s="32">
        <f t="shared" si="3"/>
        <v>58.99</v>
      </c>
      <c r="Y124" s="26">
        <v>80</v>
      </c>
      <c r="Z124" s="32">
        <f t="shared" si="4"/>
        <v>53.44</v>
      </c>
      <c r="AA124" s="26">
        <v>80</v>
      </c>
      <c r="AB124" s="32">
        <f t="shared" si="5"/>
        <v>315.32000000000005</v>
      </c>
      <c r="AC124" s="26">
        <v>80</v>
      </c>
      <c r="AD124" s="32">
        <f t="shared" si="14"/>
        <v>60.95</v>
      </c>
      <c r="AE124" s="26">
        <v>80</v>
      </c>
      <c r="AF124" s="32">
        <f t="shared" si="13"/>
        <v>67.350000000000009</v>
      </c>
      <c r="AG124" s="26">
        <v>80</v>
      </c>
      <c r="AH124" s="32">
        <f t="shared" si="8"/>
        <v>234.8</v>
      </c>
      <c r="AI124" s="26">
        <v>120</v>
      </c>
      <c r="AJ124" s="32">
        <f t="shared" si="9"/>
        <v>381.3</v>
      </c>
      <c r="AK124" s="26">
        <v>120</v>
      </c>
      <c r="AL124" s="34">
        <v>240</v>
      </c>
      <c r="AM124" s="32">
        <f t="shared" si="10"/>
        <v>114.11000000000001</v>
      </c>
      <c r="AN124" s="34">
        <v>240</v>
      </c>
      <c r="AO124" s="32">
        <f t="shared" si="11"/>
        <v>102.96999999999998</v>
      </c>
      <c r="AP124" s="34">
        <v>240</v>
      </c>
      <c r="AQ124" s="32">
        <f t="shared" si="12"/>
        <v>222.35000000000002</v>
      </c>
      <c r="AR124" s="34">
        <v>240</v>
      </c>
    </row>
    <row r="125" spans="1:44" ht="12.75" customHeight="1">
      <c r="A125" s="26">
        <v>79</v>
      </c>
      <c r="B125" s="38" t="s">
        <v>849</v>
      </c>
      <c r="C125" s="38" t="s">
        <v>850</v>
      </c>
      <c r="D125" s="39">
        <v>24.58</v>
      </c>
      <c r="E125" s="39">
        <v>59.16</v>
      </c>
      <c r="F125" s="39">
        <v>53.58</v>
      </c>
      <c r="G125" s="38" t="s">
        <v>851</v>
      </c>
      <c r="H125" s="38" t="s">
        <v>852</v>
      </c>
      <c r="I125" s="38" t="s">
        <v>853</v>
      </c>
      <c r="J125" s="39">
        <v>237.1</v>
      </c>
      <c r="K125" s="40">
        <v>384.75</v>
      </c>
      <c r="L125" s="26">
        <v>237</v>
      </c>
      <c r="M125" s="38" t="s">
        <v>486</v>
      </c>
      <c r="N125" s="38" t="s">
        <v>503</v>
      </c>
      <c r="O125" s="38" t="s">
        <v>854</v>
      </c>
      <c r="Q125" s="26">
        <v>79</v>
      </c>
      <c r="R125" s="32">
        <f t="shared" si="0"/>
        <v>116.47</v>
      </c>
      <c r="S125" s="26">
        <v>79</v>
      </c>
      <c r="T125" s="32">
        <f t="shared" si="1"/>
        <v>129.77000000000001</v>
      </c>
      <c r="U125" s="26">
        <v>79</v>
      </c>
      <c r="V125" s="32">
        <f t="shared" si="2"/>
        <v>24.58</v>
      </c>
      <c r="W125" s="26">
        <v>79</v>
      </c>
      <c r="X125" s="32">
        <f t="shared" si="3"/>
        <v>59.16</v>
      </c>
      <c r="Y125" s="26">
        <v>79</v>
      </c>
      <c r="Z125" s="32">
        <f t="shared" si="4"/>
        <v>53.58</v>
      </c>
      <c r="AA125" s="26">
        <v>79</v>
      </c>
      <c r="AB125" s="32">
        <f t="shared" si="5"/>
        <v>316.11999999999995</v>
      </c>
      <c r="AC125" s="26">
        <v>79</v>
      </c>
      <c r="AD125" s="32">
        <f t="shared" si="14"/>
        <v>61.160000000000004</v>
      </c>
      <c r="AE125" s="26">
        <v>79</v>
      </c>
      <c r="AF125" s="32">
        <f t="shared" si="13"/>
        <v>67.55</v>
      </c>
      <c r="AG125" s="26">
        <v>79</v>
      </c>
      <c r="AH125" s="32">
        <f t="shared" si="8"/>
        <v>237.1</v>
      </c>
      <c r="AI125" s="26">
        <v>121</v>
      </c>
      <c r="AJ125" s="32">
        <f t="shared" si="9"/>
        <v>384.75</v>
      </c>
      <c r="AK125" s="26">
        <v>121</v>
      </c>
      <c r="AL125" s="34">
        <v>237</v>
      </c>
      <c r="AM125" s="32">
        <f t="shared" si="10"/>
        <v>114.49</v>
      </c>
      <c r="AN125" s="34">
        <v>237</v>
      </c>
      <c r="AO125" s="32">
        <f t="shared" si="11"/>
        <v>103.30000000000001</v>
      </c>
      <c r="AP125" s="34">
        <v>237</v>
      </c>
      <c r="AQ125" s="32">
        <f t="shared" si="12"/>
        <v>222.98</v>
      </c>
      <c r="AR125" s="34">
        <v>237</v>
      </c>
    </row>
    <row r="126" spans="1:44" ht="12.75" customHeight="1">
      <c r="A126" s="26">
        <v>78</v>
      </c>
      <c r="B126" s="27" t="s">
        <v>855</v>
      </c>
      <c r="C126" s="27" t="s">
        <v>856</v>
      </c>
      <c r="D126" s="28">
        <v>24.65</v>
      </c>
      <c r="E126" s="28">
        <v>59.33</v>
      </c>
      <c r="F126" s="28">
        <v>53.73</v>
      </c>
      <c r="G126" s="27" t="s">
        <v>857</v>
      </c>
      <c r="H126" s="27" t="s">
        <v>858</v>
      </c>
      <c r="I126" s="27" t="s">
        <v>859</v>
      </c>
      <c r="J126" s="28">
        <v>239.35</v>
      </c>
      <c r="K126" s="29">
        <v>388.25</v>
      </c>
      <c r="L126" s="26">
        <v>234</v>
      </c>
      <c r="M126" s="27" t="s">
        <v>860</v>
      </c>
      <c r="N126" s="27" t="s">
        <v>623</v>
      </c>
      <c r="O126" s="27" t="s">
        <v>861</v>
      </c>
      <c r="Q126" s="26">
        <v>78</v>
      </c>
      <c r="R126" s="32">
        <f t="shared" si="0"/>
        <v>116.77</v>
      </c>
      <c r="S126" s="26">
        <v>78</v>
      </c>
      <c r="T126" s="32">
        <f t="shared" si="1"/>
        <v>130.10999999999999</v>
      </c>
      <c r="U126" s="26">
        <v>78</v>
      </c>
      <c r="V126" s="32">
        <f t="shared" si="2"/>
        <v>24.65</v>
      </c>
      <c r="W126" s="26">
        <v>78</v>
      </c>
      <c r="X126" s="32">
        <f t="shared" si="3"/>
        <v>59.33</v>
      </c>
      <c r="Y126" s="26">
        <v>78</v>
      </c>
      <c r="Z126" s="32">
        <f t="shared" si="4"/>
        <v>53.73</v>
      </c>
      <c r="AA126" s="26">
        <v>78</v>
      </c>
      <c r="AB126" s="32">
        <f t="shared" si="5"/>
        <v>316.93</v>
      </c>
      <c r="AC126" s="26">
        <v>78</v>
      </c>
      <c r="AD126" s="32">
        <f t="shared" si="14"/>
        <v>61.359999999999992</v>
      </c>
      <c r="AE126" s="26">
        <v>78</v>
      </c>
      <c r="AF126" s="32">
        <f t="shared" si="13"/>
        <v>67.739999999999995</v>
      </c>
      <c r="AG126" s="26">
        <v>78</v>
      </c>
      <c r="AH126" s="32">
        <f t="shared" si="8"/>
        <v>239.35</v>
      </c>
      <c r="AI126" s="26">
        <v>122</v>
      </c>
      <c r="AJ126" s="32">
        <f t="shared" si="9"/>
        <v>388.25</v>
      </c>
      <c r="AK126" s="26">
        <v>122</v>
      </c>
      <c r="AL126" s="34">
        <v>234</v>
      </c>
      <c r="AM126" s="32">
        <f t="shared" si="10"/>
        <v>114.86</v>
      </c>
      <c r="AN126" s="34">
        <v>234</v>
      </c>
      <c r="AO126" s="32">
        <f t="shared" si="11"/>
        <v>103.63999999999999</v>
      </c>
      <c r="AP126" s="34">
        <v>234</v>
      </c>
      <c r="AQ126" s="32">
        <f t="shared" si="12"/>
        <v>223.61</v>
      </c>
      <c r="AR126" s="34">
        <v>234</v>
      </c>
    </row>
    <row r="127" spans="1:44" ht="12.75" customHeight="1">
      <c r="A127" s="26">
        <v>77</v>
      </c>
      <c r="B127" s="38" t="s">
        <v>862</v>
      </c>
      <c r="C127" s="38" t="s">
        <v>863</v>
      </c>
      <c r="D127" s="39">
        <v>24.72</v>
      </c>
      <c r="E127" s="39">
        <v>59.51</v>
      </c>
      <c r="F127" s="39">
        <v>53.88</v>
      </c>
      <c r="G127" s="38" t="s">
        <v>864</v>
      </c>
      <c r="H127" s="38" t="s">
        <v>865</v>
      </c>
      <c r="I127" s="38" t="s">
        <v>866</v>
      </c>
      <c r="J127" s="39">
        <v>241.65</v>
      </c>
      <c r="K127" s="40">
        <v>391.75</v>
      </c>
      <c r="L127" s="26">
        <v>231</v>
      </c>
      <c r="M127" s="38" t="s">
        <v>867</v>
      </c>
      <c r="N127" s="38" t="s">
        <v>868</v>
      </c>
      <c r="O127" s="38" t="s">
        <v>869</v>
      </c>
      <c r="Q127" s="26">
        <v>77</v>
      </c>
      <c r="R127" s="32">
        <f t="shared" si="0"/>
        <v>117.08</v>
      </c>
      <c r="S127" s="26">
        <v>77</v>
      </c>
      <c r="T127" s="32">
        <f t="shared" si="1"/>
        <v>130.44</v>
      </c>
      <c r="U127" s="26">
        <v>77</v>
      </c>
      <c r="V127" s="32">
        <f t="shared" si="2"/>
        <v>24.72</v>
      </c>
      <c r="W127" s="26">
        <v>77</v>
      </c>
      <c r="X127" s="32">
        <f t="shared" si="3"/>
        <v>59.51</v>
      </c>
      <c r="Y127" s="26">
        <v>77</v>
      </c>
      <c r="Z127" s="32">
        <f t="shared" si="4"/>
        <v>53.88</v>
      </c>
      <c r="AA127" s="26">
        <v>77</v>
      </c>
      <c r="AB127" s="32">
        <f t="shared" si="5"/>
        <v>317.74</v>
      </c>
      <c r="AC127" s="26">
        <v>77</v>
      </c>
      <c r="AD127" s="32">
        <f t="shared" si="14"/>
        <v>61.57</v>
      </c>
      <c r="AE127" s="26">
        <v>77</v>
      </c>
      <c r="AF127" s="32">
        <f t="shared" si="13"/>
        <v>67.940000000000012</v>
      </c>
      <c r="AG127" s="26">
        <v>77</v>
      </c>
      <c r="AH127" s="32">
        <f t="shared" si="8"/>
        <v>241.65</v>
      </c>
      <c r="AI127" s="26">
        <v>123</v>
      </c>
      <c r="AJ127" s="32">
        <f t="shared" si="9"/>
        <v>391.75</v>
      </c>
      <c r="AK127" s="26">
        <v>123</v>
      </c>
      <c r="AL127" s="34">
        <v>231</v>
      </c>
      <c r="AM127" s="32">
        <f t="shared" si="10"/>
        <v>115.24000000000001</v>
      </c>
      <c r="AN127" s="34">
        <v>231</v>
      </c>
      <c r="AO127" s="32">
        <f t="shared" si="11"/>
        <v>103.98</v>
      </c>
      <c r="AP127" s="34">
        <v>231</v>
      </c>
      <c r="AQ127" s="32">
        <f t="shared" si="12"/>
        <v>224.24999999999997</v>
      </c>
      <c r="AR127" s="34">
        <v>231</v>
      </c>
    </row>
    <row r="128" spans="1:44" ht="12.75" customHeight="1">
      <c r="A128" s="26">
        <v>76</v>
      </c>
      <c r="B128" s="27" t="s">
        <v>870</v>
      </c>
      <c r="C128" s="27" t="s">
        <v>871</v>
      </c>
      <c r="D128" s="28">
        <v>24.79</v>
      </c>
      <c r="E128" s="28">
        <v>59.68</v>
      </c>
      <c r="F128" s="28">
        <v>54.03</v>
      </c>
      <c r="G128" s="27" t="s">
        <v>872</v>
      </c>
      <c r="H128" s="27" t="s">
        <v>622</v>
      </c>
      <c r="I128" s="27" t="s">
        <v>873</v>
      </c>
      <c r="J128" s="28">
        <v>244</v>
      </c>
      <c r="K128" s="29">
        <v>395.35</v>
      </c>
      <c r="L128" s="26">
        <v>228</v>
      </c>
      <c r="M128" s="27" t="s">
        <v>874</v>
      </c>
      <c r="N128" s="27" t="s">
        <v>875</v>
      </c>
      <c r="O128" s="27" t="s">
        <v>876</v>
      </c>
      <c r="Q128" s="26">
        <v>76</v>
      </c>
      <c r="R128" s="32">
        <f t="shared" si="0"/>
        <v>117.38</v>
      </c>
      <c r="S128" s="26">
        <v>76</v>
      </c>
      <c r="T128" s="32">
        <f t="shared" si="1"/>
        <v>130.78</v>
      </c>
      <c r="U128" s="26">
        <v>76</v>
      </c>
      <c r="V128" s="32">
        <f t="shared" si="2"/>
        <v>24.79</v>
      </c>
      <c r="W128" s="26">
        <v>76</v>
      </c>
      <c r="X128" s="32">
        <f t="shared" si="3"/>
        <v>59.68</v>
      </c>
      <c r="Y128" s="26">
        <v>76</v>
      </c>
      <c r="Z128" s="32">
        <f t="shared" si="4"/>
        <v>54.03</v>
      </c>
      <c r="AA128" s="26">
        <v>76</v>
      </c>
      <c r="AB128" s="32">
        <f t="shared" si="5"/>
        <v>318.55</v>
      </c>
      <c r="AC128" s="26">
        <v>76</v>
      </c>
      <c r="AD128" s="32">
        <f t="shared" si="14"/>
        <v>61.77</v>
      </c>
      <c r="AE128" s="26">
        <v>76</v>
      </c>
      <c r="AF128" s="32">
        <f t="shared" si="13"/>
        <v>68.139999999999986</v>
      </c>
      <c r="AG128" s="26">
        <v>76</v>
      </c>
      <c r="AH128" s="32">
        <f t="shared" si="8"/>
        <v>244</v>
      </c>
      <c r="AI128" s="26">
        <v>124</v>
      </c>
      <c r="AJ128" s="32">
        <f t="shared" si="9"/>
        <v>395.35</v>
      </c>
      <c r="AK128" s="26">
        <v>124</v>
      </c>
      <c r="AL128" s="34">
        <v>228</v>
      </c>
      <c r="AM128" s="32">
        <f t="shared" si="10"/>
        <v>115.62000000000002</v>
      </c>
      <c r="AN128" s="34">
        <v>228</v>
      </c>
      <c r="AO128" s="32">
        <f t="shared" si="11"/>
        <v>104.32</v>
      </c>
      <c r="AP128" s="34">
        <v>228</v>
      </c>
      <c r="AQ128" s="32">
        <f t="shared" si="12"/>
        <v>224.89000000000001</v>
      </c>
      <c r="AR128" s="34">
        <v>228</v>
      </c>
    </row>
    <row r="129" spans="1:44" ht="12.75" customHeight="1">
      <c r="A129" s="26">
        <v>75</v>
      </c>
      <c r="B129" s="38" t="s">
        <v>562</v>
      </c>
      <c r="C129" s="38" t="s">
        <v>877</v>
      </c>
      <c r="D129" s="39">
        <v>24.86</v>
      </c>
      <c r="E129" s="39">
        <v>59.86</v>
      </c>
      <c r="F129" s="39">
        <v>54.17</v>
      </c>
      <c r="G129" s="38" t="s">
        <v>878</v>
      </c>
      <c r="H129" s="38" t="s">
        <v>879</v>
      </c>
      <c r="I129" s="38" t="s">
        <v>880</v>
      </c>
      <c r="J129" s="39">
        <v>246.3</v>
      </c>
      <c r="K129" s="40">
        <v>398.9</v>
      </c>
      <c r="L129" s="26">
        <v>225</v>
      </c>
      <c r="M129" s="38" t="s">
        <v>881</v>
      </c>
      <c r="N129" s="38" t="s">
        <v>882</v>
      </c>
      <c r="O129" s="38" t="s">
        <v>883</v>
      </c>
      <c r="Q129" s="26">
        <v>75</v>
      </c>
      <c r="R129" s="32">
        <f t="shared" si="0"/>
        <v>117.69000000000001</v>
      </c>
      <c r="S129" s="26">
        <v>75</v>
      </c>
      <c r="T129" s="32">
        <f t="shared" si="1"/>
        <v>131.12</v>
      </c>
      <c r="U129" s="26">
        <v>75</v>
      </c>
      <c r="V129" s="32">
        <f t="shared" si="2"/>
        <v>24.86</v>
      </c>
      <c r="W129" s="26">
        <v>75</v>
      </c>
      <c r="X129" s="32">
        <f t="shared" si="3"/>
        <v>59.86</v>
      </c>
      <c r="Y129" s="26">
        <v>75</v>
      </c>
      <c r="Z129" s="32">
        <f t="shared" si="4"/>
        <v>54.17</v>
      </c>
      <c r="AA129" s="26">
        <v>75</v>
      </c>
      <c r="AB129" s="32">
        <f t="shared" si="5"/>
        <v>319.37000000000006</v>
      </c>
      <c r="AC129" s="26">
        <v>75</v>
      </c>
      <c r="AD129" s="32">
        <f t="shared" si="14"/>
        <v>61.97999999999999</v>
      </c>
      <c r="AE129" s="26">
        <v>75</v>
      </c>
      <c r="AF129" s="32">
        <f t="shared" si="13"/>
        <v>68.34</v>
      </c>
      <c r="AG129" s="26">
        <v>75</v>
      </c>
      <c r="AH129" s="32">
        <f t="shared" si="8"/>
        <v>246.3</v>
      </c>
      <c r="AI129" s="26">
        <v>125</v>
      </c>
      <c r="AJ129" s="32">
        <f t="shared" si="9"/>
        <v>398.9</v>
      </c>
      <c r="AK129" s="26">
        <v>125</v>
      </c>
      <c r="AL129" s="34">
        <v>225</v>
      </c>
      <c r="AM129" s="32">
        <f t="shared" si="10"/>
        <v>115.99999999999999</v>
      </c>
      <c r="AN129" s="34">
        <v>225</v>
      </c>
      <c r="AO129" s="32">
        <f t="shared" si="11"/>
        <v>104.66000000000001</v>
      </c>
      <c r="AP129" s="34">
        <v>225</v>
      </c>
      <c r="AQ129" s="32">
        <f t="shared" si="12"/>
        <v>225.54</v>
      </c>
      <c r="AR129" s="34">
        <v>225</v>
      </c>
    </row>
    <row r="130" spans="1:44" ht="12.75" customHeight="1">
      <c r="A130" s="26">
        <v>74</v>
      </c>
      <c r="B130" s="27" t="s">
        <v>884</v>
      </c>
      <c r="C130" s="27" t="s">
        <v>885</v>
      </c>
      <c r="D130" s="28">
        <v>24.93</v>
      </c>
      <c r="E130" s="27" t="s">
        <v>886</v>
      </c>
      <c r="F130" s="28">
        <v>54.32</v>
      </c>
      <c r="G130" s="27" t="s">
        <v>887</v>
      </c>
      <c r="H130" s="27" t="s">
        <v>888</v>
      </c>
      <c r="I130" s="27" t="s">
        <v>889</v>
      </c>
      <c r="J130" s="28">
        <v>248.65</v>
      </c>
      <c r="K130" s="29">
        <v>402.55</v>
      </c>
      <c r="L130" s="26">
        <v>222</v>
      </c>
      <c r="M130" s="27" t="s">
        <v>890</v>
      </c>
      <c r="N130" s="27" t="s">
        <v>891</v>
      </c>
      <c r="O130" s="27" t="s">
        <v>892</v>
      </c>
      <c r="Q130" s="26">
        <v>74</v>
      </c>
      <c r="R130" s="32">
        <f t="shared" si="0"/>
        <v>118.00000000000001</v>
      </c>
      <c r="S130" s="26">
        <v>74</v>
      </c>
      <c r="T130" s="32">
        <f t="shared" si="1"/>
        <v>131.45999999999998</v>
      </c>
      <c r="U130" s="26">
        <v>74</v>
      </c>
      <c r="V130" s="32">
        <f t="shared" si="2"/>
        <v>24.93</v>
      </c>
      <c r="W130" s="26">
        <v>74</v>
      </c>
      <c r="X130" s="32">
        <f t="shared" ref="X130:X204" si="15">E130*86400</f>
        <v>60.04</v>
      </c>
      <c r="Y130" s="26">
        <v>74</v>
      </c>
      <c r="Z130" s="32">
        <f t="shared" si="4"/>
        <v>54.32</v>
      </c>
      <c r="AA130" s="26">
        <v>74</v>
      </c>
      <c r="AB130" s="32">
        <f t="shared" si="5"/>
        <v>320.19</v>
      </c>
      <c r="AC130" s="26">
        <v>74</v>
      </c>
      <c r="AD130" s="32">
        <f t="shared" si="14"/>
        <v>62.19</v>
      </c>
      <c r="AE130" s="26">
        <v>74</v>
      </c>
      <c r="AF130" s="32">
        <f t="shared" si="13"/>
        <v>68.539999999999992</v>
      </c>
      <c r="AG130" s="26">
        <v>74</v>
      </c>
      <c r="AH130" s="32">
        <f t="shared" si="8"/>
        <v>248.65</v>
      </c>
      <c r="AI130" s="26">
        <v>126</v>
      </c>
      <c r="AJ130" s="32">
        <f t="shared" si="9"/>
        <v>402.55</v>
      </c>
      <c r="AK130" s="26">
        <v>126</v>
      </c>
      <c r="AL130" s="34">
        <v>222</v>
      </c>
      <c r="AM130" s="32">
        <f t="shared" si="10"/>
        <v>116.38</v>
      </c>
      <c r="AN130" s="34">
        <v>222</v>
      </c>
      <c r="AO130" s="32">
        <f t="shared" si="11"/>
        <v>105.01</v>
      </c>
      <c r="AP130" s="34">
        <v>222</v>
      </c>
      <c r="AQ130" s="32">
        <f t="shared" si="12"/>
        <v>226.18</v>
      </c>
      <c r="AR130" s="34">
        <v>222</v>
      </c>
    </row>
    <row r="131" spans="1:44" ht="12.75" customHeight="1">
      <c r="A131" s="26">
        <v>73</v>
      </c>
      <c r="B131" s="38" t="s">
        <v>893</v>
      </c>
      <c r="C131" s="38" t="s">
        <v>894</v>
      </c>
      <c r="D131" s="39">
        <v>25</v>
      </c>
      <c r="E131" s="38" t="s">
        <v>895</v>
      </c>
      <c r="F131" s="39">
        <v>54.48</v>
      </c>
      <c r="G131" s="38" t="s">
        <v>896</v>
      </c>
      <c r="H131" s="38" t="s">
        <v>897</v>
      </c>
      <c r="I131" s="38" t="s">
        <v>898</v>
      </c>
      <c r="J131" s="39">
        <v>251.05</v>
      </c>
      <c r="K131" s="40">
        <v>406.2</v>
      </c>
      <c r="L131" s="26">
        <v>219</v>
      </c>
      <c r="M131" s="38" t="s">
        <v>855</v>
      </c>
      <c r="N131" s="38" t="s">
        <v>899</v>
      </c>
      <c r="O131" s="38" t="s">
        <v>900</v>
      </c>
      <c r="Q131" s="26">
        <v>73</v>
      </c>
      <c r="R131" s="32">
        <f t="shared" si="0"/>
        <v>118.30999999999999</v>
      </c>
      <c r="S131" s="26">
        <v>73</v>
      </c>
      <c r="T131" s="32">
        <f t="shared" si="1"/>
        <v>131.80000000000001</v>
      </c>
      <c r="U131" s="26">
        <v>73</v>
      </c>
      <c r="V131" s="32">
        <f t="shared" si="2"/>
        <v>25</v>
      </c>
      <c r="W131" s="26">
        <v>73</v>
      </c>
      <c r="X131" s="32">
        <f t="shared" si="15"/>
        <v>60.22</v>
      </c>
      <c r="Y131" s="26">
        <v>73</v>
      </c>
      <c r="Z131" s="32">
        <f t="shared" si="4"/>
        <v>54.48</v>
      </c>
      <c r="AA131" s="26">
        <v>73</v>
      </c>
      <c r="AB131" s="32">
        <f t="shared" si="5"/>
        <v>321.02</v>
      </c>
      <c r="AC131" s="26">
        <v>73</v>
      </c>
      <c r="AD131" s="32">
        <f t="shared" si="14"/>
        <v>62.4</v>
      </c>
      <c r="AE131" s="26">
        <v>73</v>
      </c>
      <c r="AF131" s="32">
        <f t="shared" si="13"/>
        <v>68.75</v>
      </c>
      <c r="AG131" s="26">
        <v>73</v>
      </c>
      <c r="AH131" s="32">
        <f t="shared" si="8"/>
        <v>251.05</v>
      </c>
      <c r="AI131" s="26">
        <v>127</v>
      </c>
      <c r="AJ131" s="32">
        <f t="shared" si="9"/>
        <v>406.2</v>
      </c>
      <c r="AK131" s="26">
        <v>127</v>
      </c>
      <c r="AL131" s="34">
        <v>219</v>
      </c>
      <c r="AM131" s="32">
        <f t="shared" si="10"/>
        <v>116.77</v>
      </c>
      <c r="AN131" s="34">
        <v>219</v>
      </c>
      <c r="AO131" s="32">
        <f t="shared" si="11"/>
        <v>105.36</v>
      </c>
      <c r="AP131" s="34">
        <v>219</v>
      </c>
      <c r="AQ131" s="32">
        <f t="shared" si="12"/>
        <v>226.84</v>
      </c>
      <c r="AR131" s="34">
        <v>219</v>
      </c>
    </row>
    <row r="132" spans="1:44" ht="12.75" customHeight="1">
      <c r="A132" s="26">
        <v>72</v>
      </c>
      <c r="B132" s="27" t="s">
        <v>901</v>
      </c>
      <c r="C132" s="27" t="s">
        <v>902</v>
      </c>
      <c r="D132" s="28">
        <v>25.07</v>
      </c>
      <c r="E132" s="27" t="s">
        <v>903</v>
      </c>
      <c r="F132" s="28">
        <v>54.63</v>
      </c>
      <c r="G132" s="27" t="s">
        <v>904</v>
      </c>
      <c r="H132" s="27" t="s">
        <v>905</v>
      </c>
      <c r="I132" s="27" t="s">
        <v>906</v>
      </c>
      <c r="J132" s="28">
        <v>253.45</v>
      </c>
      <c r="K132" s="29">
        <v>409.9</v>
      </c>
      <c r="L132" s="26">
        <v>216</v>
      </c>
      <c r="M132" s="27" t="s">
        <v>907</v>
      </c>
      <c r="N132" s="27" t="s">
        <v>908</v>
      </c>
      <c r="O132" s="27" t="s">
        <v>909</v>
      </c>
      <c r="Q132" s="26">
        <v>72</v>
      </c>
      <c r="R132" s="32">
        <f t="shared" si="0"/>
        <v>118.61999999999999</v>
      </c>
      <c r="S132" s="26">
        <v>72</v>
      </c>
      <c r="T132" s="32">
        <f t="shared" si="1"/>
        <v>132.13999999999999</v>
      </c>
      <c r="U132" s="26">
        <v>72</v>
      </c>
      <c r="V132" s="32">
        <f t="shared" si="2"/>
        <v>25.07</v>
      </c>
      <c r="W132" s="26">
        <v>72</v>
      </c>
      <c r="X132" s="32">
        <f t="shared" si="15"/>
        <v>60.389999999999993</v>
      </c>
      <c r="Y132" s="26">
        <v>72</v>
      </c>
      <c r="Z132" s="32">
        <f t="shared" si="4"/>
        <v>54.63</v>
      </c>
      <c r="AA132" s="26">
        <v>72</v>
      </c>
      <c r="AB132" s="32">
        <f t="shared" si="5"/>
        <v>321.84999999999997</v>
      </c>
      <c r="AC132" s="26">
        <v>72</v>
      </c>
      <c r="AD132" s="32">
        <f t="shared" si="14"/>
        <v>62.620000000000005</v>
      </c>
      <c r="AE132" s="26">
        <v>72</v>
      </c>
      <c r="AF132" s="32">
        <f t="shared" si="13"/>
        <v>68.95</v>
      </c>
      <c r="AG132" s="26">
        <v>72</v>
      </c>
      <c r="AH132" s="32">
        <f t="shared" si="8"/>
        <v>253.45</v>
      </c>
      <c r="AI132" s="26">
        <v>128</v>
      </c>
      <c r="AJ132" s="32">
        <f t="shared" si="9"/>
        <v>409.9</v>
      </c>
      <c r="AK132" s="26">
        <v>128</v>
      </c>
      <c r="AL132" s="34">
        <v>216</v>
      </c>
      <c r="AM132" s="32">
        <f t="shared" si="10"/>
        <v>117.16</v>
      </c>
      <c r="AN132" s="34">
        <v>216</v>
      </c>
      <c r="AO132" s="32">
        <f t="shared" si="11"/>
        <v>105.71000000000001</v>
      </c>
      <c r="AP132" s="34">
        <v>216</v>
      </c>
      <c r="AQ132" s="32">
        <f t="shared" si="12"/>
        <v>227.49000000000004</v>
      </c>
      <c r="AR132" s="34">
        <v>216</v>
      </c>
    </row>
    <row r="133" spans="1:44" ht="12.75" customHeight="1">
      <c r="A133" s="26">
        <v>71</v>
      </c>
      <c r="B133" s="38" t="s">
        <v>910</v>
      </c>
      <c r="C133" s="38" t="s">
        <v>911</v>
      </c>
      <c r="D133" s="39">
        <v>25.14</v>
      </c>
      <c r="E133" s="38" t="s">
        <v>912</v>
      </c>
      <c r="F133" s="39">
        <v>54.78</v>
      </c>
      <c r="G133" s="38" t="s">
        <v>913</v>
      </c>
      <c r="H133" s="38" t="s">
        <v>914</v>
      </c>
      <c r="I133" s="38" t="s">
        <v>915</v>
      </c>
      <c r="J133" s="39">
        <v>255.9</v>
      </c>
      <c r="K133" s="40">
        <v>413.65</v>
      </c>
      <c r="L133" s="26">
        <v>213</v>
      </c>
      <c r="M133" s="38" t="s">
        <v>916</v>
      </c>
      <c r="N133" s="38" t="s">
        <v>267</v>
      </c>
      <c r="O133" s="38" t="s">
        <v>917</v>
      </c>
      <c r="Q133" s="26">
        <v>71</v>
      </c>
      <c r="R133" s="32">
        <f t="shared" si="0"/>
        <v>118.94</v>
      </c>
      <c r="S133" s="26">
        <v>71</v>
      </c>
      <c r="T133" s="32">
        <f t="shared" si="1"/>
        <v>132.48999999999998</v>
      </c>
      <c r="U133" s="26">
        <v>71</v>
      </c>
      <c r="V133" s="32">
        <f t="shared" si="2"/>
        <v>25.14</v>
      </c>
      <c r="W133" s="26">
        <v>71</v>
      </c>
      <c r="X133" s="32">
        <f t="shared" si="15"/>
        <v>60.58</v>
      </c>
      <c r="Y133" s="26">
        <v>71</v>
      </c>
      <c r="Z133" s="32">
        <f t="shared" si="4"/>
        <v>54.78</v>
      </c>
      <c r="AA133" s="26">
        <v>71</v>
      </c>
      <c r="AB133" s="32">
        <f t="shared" si="5"/>
        <v>322.68</v>
      </c>
      <c r="AC133" s="26">
        <v>71</v>
      </c>
      <c r="AD133" s="32">
        <f t="shared" si="14"/>
        <v>62.829999999999991</v>
      </c>
      <c r="AE133" s="26">
        <v>71</v>
      </c>
      <c r="AF133" s="32">
        <f t="shared" si="13"/>
        <v>69.16</v>
      </c>
      <c r="AG133" s="26">
        <v>71</v>
      </c>
      <c r="AH133" s="32">
        <f t="shared" si="8"/>
        <v>255.9</v>
      </c>
      <c r="AI133" s="26">
        <v>129</v>
      </c>
      <c r="AJ133" s="32">
        <f t="shared" si="9"/>
        <v>413.65</v>
      </c>
      <c r="AK133" s="26">
        <v>129</v>
      </c>
      <c r="AL133" s="34">
        <v>213</v>
      </c>
      <c r="AM133" s="32">
        <f t="shared" si="10"/>
        <v>117.55</v>
      </c>
      <c r="AN133" s="34">
        <v>213</v>
      </c>
      <c r="AO133" s="32">
        <f t="shared" si="11"/>
        <v>106.06</v>
      </c>
      <c r="AP133" s="34">
        <v>213</v>
      </c>
      <c r="AQ133" s="32">
        <f t="shared" si="12"/>
        <v>228.15</v>
      </c>
      <c r="AR133" s="34">
        <v>213</v>
      </c>
    </row>
    <row r="134" spans="1:44" ht="12.75" customHeight="1">
      <c r="A134" s="26">
        <v>70</v>
      </c>
      <c r="B134" s="27" t="s">
        <v>918</v>
      </c>
      <c r="C134" s="27" t="s">
        <v>919</v>
      </c>
      <c r="D134" s="28">
        <v>25.21</v>
      </c>
      <c r="E134" s="27" t="s">
        <v>920</v>
      </c>
      <c r="F134" s="28">
        <v>54.93</v>
      </c>
      <c r="G134" s="27" t="s">
        <v>921</v>
      </c>
      <c r="H134" s="27" t="s">
        <v>922</v>
      </c>
      <c r="I134" s="27" t="s">
        <v>923</v>
      </c>
      <c r="J134" s="28">
        <v>258.35000000000002</v>
      </c>
      <c r="K134" s="29">
        <v>417.4</v>
      </c>
      <c r="L134" s="26">
        <v>210</v>
      </c>
      <c r="M134" s="27" t="s">
        <v>924</v>
      </c>
      <c r="N134" s="27" t="s">
        <v>925</v>
      </c>
      <c r="O134" s="27" t="s">
        <v>926</v>
      </c>
      <c r="Q134" s="26">
        <v>70</v>
      </c>
      <c r="R134" s="32">
        <f t="shared" si="0"/>
        <v>119.25999999999999</v>
      </c>
      <c r="S134" s="26">
        <v>70</v>
      </c>
      <c r="T134" s="32">
        <f t="shared" si="1"/>
        <v>132.84</v>
      </c>
      <c r="U134" s="26">
        <v>70</v>
      </c>
      <c r="V134" s="32">
        <f t="shared" si="2"/>
        <v>25.21</v>
      </c>
      <c r="W134" s="26">
        <v>70</v>
      </c>
      <c r="X134" s="32">
        <f t="shared" si="15"/>
        <v>60.76</v>
      </c>
      <c r="Y134" s="26">
        <v>70</v>
      </c>
      <c r="Z134" s="32">
        <f t="shared" si="4"/>
        <v>54.93</v>
      </c>
      <c r="AA134" s="26">
        <v>70</v>
      </c>
      <c r="AB134" s="32">
        <f t="shared" si="5"/>
        <v>323.52000000000004</v>
      </c>
      <c r="AC134" s="26">
        <v>70</v>
      </c>
      <c r="AD134" s="32">
        <f t="shared" si="14"/>
        <v>63.039999999999992</v>
      </c>
      <c r="AE134" s="26">
        <v>70</v>
      </c>
      <c r="AF134" s="32">
        <f t="shared" si="13"/>
        <v>69.36999999999999</v>
      </c>
      <c r="AG134" s="26">
        <v>70</v>
      </c>
      <c r="AH134" s="32">
        <f t="shared" si="8"/>
        <v>258.35000000000002</v>
      </c>
      <c r="AI134" s="26">
        <v>130</v>
      </c>
      <c r="AJ134" s="32">
        <f t="shared" si="9"/>
        <v>417.4</v>
      </c>
      <c r="AK134" s="26">
        <v>130</v>
      </c>
      <c r="AL134" s="34">
        <v>210</v>
      </c>
      <c r="AM134" s="32">
        <f t="shared" si="10"/>
        <v>117.95</v>
      </c>
      <c r="AN134" s="34">
        <v>210</v>
      </c>
      <c r="AO134" s="32">
        <f t="shared" si="11"/>
        <v>106.41999999999999</v>
      </c>
      <c r="AP134" s="34">
        <v>210</v>
      </c>
      <c r="AQ134" s="32">
        <f t="shared" si="12"/>
        <v>228.82</v>
      </c>
      <c r="AR134" s="34">
        <v>210</v>
      </c>
    </row>
    <row r="135" spans="1:44" ht="12.75" customHeight="1">
      <c r="A135" s="26">
        <v>69</v>
      </c>
      <c r="B135" s="38" t="s">
        <v>927</v>
      </c>
      <c r="C135" s="38" t="s">
        <v>928</v>
      </c>
      <c r="D135" s="39">
        <v>25.29</v>
      </c>
      <c r="E135" s="38" t="s">
        <v>929</v>
      </c>
      <c r="F135" s="39">
        <v>55.09</v>
      </c>
      <c r="G135" s="38" t="s">
        <v>930</v>
      </c>
      <c r="H135" s="38" t="s">
        <v>931</v>
      </c>
      <c r="I135" s="38" t="s">
        <v>932</v>
      </c>
      <c r="J135" s="39">
        <v>260.8</v>
      </c>
      <c r="K135" s="40">
        <v>421.15</v>
      </c>
      <c r="L135" s="26">
        <v>207</v>
      </c>
      <c r="M135" s="38" t="s">
        <v>933</v>
      </c>
      <c r="N135" s="38" t="s">
        <v>934</v>
      </c>
      <c r="O135" s="38" t="s">
        <v>935</v>
      </c>
      <c r="Q135" s="26">
        <v>69</v>
      </c>
      <c r="R135" s="32">
        <f t="shared" si="0"/>
        <v>119.57</v>
      </c>
      <c r="S135" s="26">
        <v>69</v>
      </c>
      <c r="T135" s="32">
        <f t="shared" si="1"/>
        <v>133.19</v>
      </c>
      <c r="U135" s="26">
        <v>69</v>
      </c>
      <c r="V135" s="32">
        <f t="shared" si="2"/>
        <v>25.29</v>
      </c>
      <c r="W135" s="26">
        <v>69</v>
      </c>
      <c r="X135" s="32">
        <f t="shared" si="15"/>
        <v>60.94</v>
      </c>
      <c r="Y135" s="26">
        <v>69</v>
      </c>
      <c r="Z135" s="32">
        <f t="shared" si="4"/>
        <v>55.09</v>
      </c>
      <c r="AA135" s="26">
        <v>69</v>
      </c>
      <c r="AB135" s="32">
        <f t="shared" si="5"/>
        <v>324.37</v>
      </c>
      <c r="AC135" s="26">
        <v>69</v>
      </c>
      <c r="AD135" s="32">
        <f t="shared" si="14"/>
        <v>63.26</v>
      </c>
      <c r="AE135" s="26">
        <v>69</v>
      </c>
      <c r="AF135" s="32">
        <f t="shared" si="13"/>
        <v>69.569999999999993</v>
      </c>
      <c r="AG135" s="26">
        <v>69</v>
      </c>
      <c r="AH135" s="32">
        <f t="shared" si="8"/>
        <v>260.8</v>
      </c>
      <c r="AI135" s="26">
        <v>131</v>
      </c>
      <c r="AJ135" s="32">
        <f t="shared" si="9"/>
        <v>421.15</v>
      </c>
      <c r="AK135" s="26">
        <v>131</v>
      </c>
      <c r="AL135" s="34">
        <v>207</v>
      </c>
      <c r="AM135" s="32">
        <f t="shared" si="10"/>
        <v>118.35000000000001</v>
      </c>
      <c r="AN135" s="34">
        <v>207</v>
      </c>
      <c r="AO135" s="32">
        <f t="shared" si="11"/>
        <v>106.78000000000002</v>
      </c>
      <c r="AP135" s="34">
        <v>207</v>
      </c>
      <c r="AQ135" s="32">
        <f t="shared" si="12"/>
        <v>229.47999999999996</v>
      </c>
      <c r="AR135" s="34">
        <v>207</v>
      </c>
    </row>
    <row r="136" spans="1:44" ht="12.75" customHeight="1">
      <c r="A136" s="26">
        <v>68</v>
      </c>
      <c r="B136" s="27" t="s">
        <v>936</v>
      </c>
      <c r="C136" s="27" t="s">
        <v>937</v>
      </c>
      <c r="D136" s="28">
        <v>25.36</v>
      </c>
      <c r="E136" s="27" t="s">
        <v>938</v>
      </c>
      <c r="F136" s="28">
        <v>55.24</v>
      </c>
      <c r="G136" s="27" t="s">
        <v>939</v>
      </c>
      <c r="H136" s="27" t="s">
        <v>940</v>
      </c>
      <c r="I136" s="27" t="s">
        <v>941</v>
      </c>
      <c r="J136" s="28">
        <v>263.3</v>
      </c>
      <c r="K136" s="29">
        <v>425</v>
      </c>
      <c r="L136" s="26">
        <v>204</v>
      </c>
      <c r="M136" s="27" t="s">
        <v>942</v>
      </c>
      <c r="N136" s="27" t="s">
        <v>943</v>
      </c>
      <c r="O136" s="27" t="s">
        <v>944</v>
      </c>
      <c r="Q136" s="26">
        <v>68</v>
      </c>
      <c r="R136" s="32">
        <f t="shared" si="0"/>
        <v>119.89</v>
      </c>
      <c r="S136" s="26">
        <v>68</v>
      </c>
      <c r="T136" s="32">
        <f t="shared" si="1"/>
        <v>133.54</v>
      </c>
      <c r="U136" s="26">
        <v>68</v>
      </c>
      <c r="V136" s="32">
        <f t="shared" si="2"/>
        <v>25.36</v>
      </c>
      <c r="W136" s="26">
        <v>68</v>
      </c>
      <c r="X136" s="32">
        <f t="shared" si="15"/>
        <v>61.129999999999995</v>
      </c>
      <c r="Y136" s="26">
        <v>68</v>
      </c>
      <c r="Z136" s="32">
        <f t="shared" si="4"/>
        <v>55.24</v>
      </c>
      <c r="AA136" s="26">
        <v>68</v>
      </c>
      <c r="AB136" s="32">
        <f t="shared" si="5"/>
        <v>325.22000000000003</v>
      </c>
      <c r="AC136" s="26">
        <v>68</v>
      </c>
      <c r="AD136" s="32">
        <f t="shared" si="14"/>
        <v>63.48</v>
      </c>
      <c r="AE136" s="26">
        <v>68</v>
      </c>
      <c r="AF136" s="32">
        <f t="shared" si="13"/>
        <v>69.78</v>
      </c>
      <c r="AG136" s="26">
        <v>68</v>
      </c>
      <c r="AH136" s="32">
        <f t="shared" si="8"/>
        <v>263.3</v>
      </c>
      <c r="AI136" s="26">
        <v>132</v>
      </c>
      <c r="AJ136" s="32">
        <f t="shared" si="9"/>
        <v>425</v>
      </c>
      <c r="AK136" s="26">
        <v>132</v>
      </c>
      <c r="AL136" s="34">
        <v>204</v>
      </c>
      <c r="AM136" s="32">
        <f t="shared" si="10"/>
        <v>118.75</v>
      </c>
      <c r="AN136" s="34">
        <v>204</v>
      </c>
      <c r="AO136" s="32">
        <f t="shared" si="11"/>
        <v>107.14</v>
      </c>
      <c r="AP136" s="34">
        <v>204</v>
      </c>
      <c r="AQ136" s="32">
        <f t="shared" si="12"/>
        <v>230.16</v>
      </c>
      <c r="AR136" s="34">
        <v>204</v>
      </c>
    </row>
    <row r="137" spans="1:44" ht="12.75" customHeight="1">
      <c r="A137" s="26">
        <v>67</v>
      </c>
      <c r="B137" s="38" t="s">
        <v>627</v>
      </c>
      <c r="C137" s="38" t="s">
        <v>945</v>
      </c>
      <c r="D137" s="39">
        <v>25.43</v>
      </c>
      <c r="E137" s="38" t="s">
        <v>946</v>
      </c>
      <c r="F137" s="39">
        <v>55.4</v>
      </c>
      <c r="G137" s="38" t="s">
        <v>947</v>
      </c>
      <c r="H137" s="38" t="s">
        <v>948</v>
      </c>
      <c r="I137" s="38" t="s">
        <v>949</v>
      </c>
      <c r="J137" s="39">
        <v>265.85000000000002</v>
      </c>
      <c r="K137" s="40">
        <v>428.85</v>
      </c>
      <c r="L137" s="26">
        <v>201</v>
      </c>
      <c r="M137" s="38" t="s">
        <v>950</v>
      </c>
      <c r="N137" s="38" t="s">
        <v>951</v>
      </c>
      <c r="O137" s="38" t="s">
        <v>952</v>
      </c>
      <c r="Q137" s="26">
        <v>67</v>
      </c>
      <c r="R137" s="32">
        <f t="shared" si="0"/>
        <v>120.21</v>
      </c>
      <c r="S137" s="26">
        <v>67</v>
      </c>
      <c r="T137" s="32">
        <f t="shared" si="1"/>
        <v>133.88999999999999</v>
      </c>
      <c r="U137" s="26">
        <v>67</v>
      </c>
      <c r="V137" s="32">
        <f t="shared" si="2"/>
        <v>25.43</v>
      </c>
      <c r="W137" s="26">
        <v>67</v>
      </c>
      <c r="X137" s="32">
        <f t="shared" si="15"/>
        <v>61.31</v>
      </c>
      <c r="Y137" s="26">
        <v>67</v>
      </c>
      <c r="Z137" s="32">
        <f t="shared" si="4"/>
        <v>55.4</v>
      </c>
      <c r="AA137" s="26">
        <v>67</v>
      </c>
      <c r="AB137" s="32">
        <f t="shared" si="5"/>
        <v>326.07000000000005</v>
      </c>
      <c r="AC137" s="26">
        <v>67</v>
      </c>
      <c r="AD137" s="32">
        <f t="shared" si="14"/>
        <v>63.70000000000001</v>
      </c>
      <c r="AE137" s="26">
        <v>67</v>
      </c>
      <c r="AF137" s="32">
        <f t="shared" si="13"/>
        <v>69.990000000000009</v>
      </c>
      <c r="AG137" s="26">
        <v>67</v>
      </c>
      <c r="AH137" s="32">
        <f t="shared" si="8"/>
        <v>265.85000000000002</v>
      </c>
      <c r="AI137" s="26">
        <v>133</v>
      </c>
      <c r="AJ137" s="32">
        <f t="shared" si="9"/>
        <v>428.85</v>
      </c>
      <c r="AK137" s="26">
        <v>133</v>
      </c>
      <c r="AL137" s="34">
        <v>201</v>
      </c>
      <c r="AM137" s="32">
        <f t="shared" si="10"/>
        <v>119.15</v>
      </c>
      <c r="AN137" s="34">
        <v>201</v>
      </c>
      <c r="AO137" s="32">
        <f t="shared" si="11"/>
        <v>107.49999999999999</v>
      </c>
      <c r="AP137" s="34">
        <v>201</v>
      </c>
      <c r="AQ137" s="32">
        <f t="shared" si="12"/>
        <v>230.82999999999996</v>
      </c>
      <c r="AR137" s="34">
        <v>201</v>
      </c>
    </row>
    <row r="138" spans="1:44" ht="12.75" customHeight="1">
      <c r="A138" s="26">
        <v>66</v>
      </c>
      <c r="B138" s="27" t="s">
        <v>953</v>
      </c>
      <c r="C138" s="27" t="s">
        <v>954</v>
      </c>
      <c r="D138" s="28">
        <v>25.51</v>
      </c>
      <c r="E138" s="27" t="s">
        <v>955</v>
      </c>
      <c r="F138" s="28">
        <v>55.56</v>
      </c>
      <c r="G138" s="27" t="s">
        <v>956</v>
      </c>
      <c r="H138" s="27" t="s">
        <v>957</v>
      </c>
      <c r="I138" s="27" t="s">
        <v>958</v>
      </c>
      <c r="J138" s="28">
        <v>268.39999999999998</v>
      </c>
      <c r="K138" s="29">
        <v>432.75</v>
      </c>
      <c r="L138" s="26">
        <v>198</v>
      </c>
      <c r="M138" s="27" t="s">
        <v>959</v>
      </c>
      <c r="N138" s="27" t="s">
        <v>960</v>
      </c>
      <c r="O138" s="27" t="s">
        <v>961</v>
      </c>
      <c r="Q138" s="26">
        <v>66</v>
      </c>
      <c r="R138" s="32">
        <f t="shared" si="0"/>
        <v>120.53999999999998</v>
      </c>
      <c r="S138" s="26">
        <v>66</v>
      </c>
      <c r="T138" s="32">
        <f t="shared" si="1"/>
        <v>134.24999999999997</v>
      </c>
      <c r="U138" s="26">
        <v>66</v>
      </c>
      <c r="V138" s="32">
        <f t="shared" si="2"/>
        <v>25.51</v>
      </c>
      <c r="W138" s="26">
        <v>66</v>
      </c>
      <c r="X138" s="32">
        <f t="shared" si="15"/>
        <v>61.499999999999993</v>
      </c>
      <c r="Y138" s="26">
        <v>66</v>
      </c>
      <c r="Z138" s="32">
        <f t="shared" si="4"/>
        <v>55.56</v>
      </c>
      <c r="AA138" s="26">
        <v>66</v>
      </c>
      <c r="AB138" s="32">
        <f t="shared" si="5"/>
        <v>326.93</v>
      </c>
      <c r="AC138" s="26">
        <v>66</v>
      </c>
      <c r="AD138" s="32">
        <f t="shared" si="14"/>
        <v>63.919999999999995</v>
      </c>
      <c r="AE138" s="26">
        <v>66</v>
      </c>
      <c r="AF138" s="32">
        <f t="shared" si="13"/>
        <v>70.210000000000008</v>
      </c>
      <c r="AG138" s="26">
        <v>66</v>
      </c>
      <c r="AH138" s="32">
        <f t="shared" si="8"/>
        <v>268.39999999999998</v>
      </c>
      <c r="AI138" s="26">
        <v>134</v>
      </c>
      <c r="AJ138" s="32">
        <f t="shared" si="9"/>
        <v>432.75</v>
      </c>
      <c r="AK138" s="26">
        <v>134</v>
      </c>
      <c r="AL138" s="34">
        <v>198</v>
      </c>
      <c r="AM138" s="32">
        <f t="shared" si="10"/>
        <v>119.55999999999999</v>
      </c>
      <c r="AN138" s="34">
        <v>198</v>
      </c>
      <c r="AO138" s="32">
        <f t="shared" si="11"/>
        <v>107.86999999999999</v>
      </c>
      <c r="AP138" s="34">
        <v>198</v>
      </c>
      <c r="AQ138" s="32">
        <f t="shared" si="12"/>
        <v>231.51</v>
      </c>
      <c r="AR138" s="34">
        <v>198</v>
      </c>
    </row>
    <row r="139" spans="1:44" ht="12.75" customHeight="1">
      <c r="A139" s="26">
        <v>65</v>
      </c>
      <c r="B139" s="38" t="s">
        <v>962</v>
      </c>
      <c r="C139" s="38" t="s">
        <v>963</v>
      </c>
      <c r="D139" s="39">
        <v>25.58</v>
      </c>
      <c r="E139" s="38" t="s">
        <v>964</v>
      </c>
      <c r="F139" s="39">
        <v>55.71</v>
      </c>
      <c r="G139" s="38" t="s">
        <v>965</v>
      </c>
      <c r="H139" s="38" t="s">
        <v>966</v>
      </c>
      <c r="I139" s="38" t="s">
        <v>967</v>
      </c>
      <c r="J139" s="39">
        <v>271</v>
      </c>
      <c r="K139" s="40">
        <v>436.7</v>
      </c>
      <c r="L139" s="26">
        <v>195</v>
      </c>
      <c r="M139" s="38" t="s">
        <v>968</v>
      </c>
      <c r="N139" s="38" t="s">
        <v>969</v>
      </c>
      <c r="O139" s="38" t="s">
        <v>970</v>
      </c>
      <c r="Q139" s="26">
        <v>65</v>
      </c>
      <c r="R139" s="32">
        <f t="shared" si="0"/>
        <v>120.86000000000001</v>
      </c>
      <c r="S139" s="26">
        <v>65</v>
      </c>
      <c r="T139" s="32">
        <f t="shared" si="1"/>
        <v>134.6</v>
      </c>
      <c r="U139" s="26">
        <v>65</v>
      </c>
      <c r="V139" s="32">
        <f t="shared" si="2"/>
        <v>25.58</v>
      </c>
      <c r="W139" s="26">
        <v>65</v>
      </c>
      <c r="X139" s="32">
        <f t="shared" si="15"/>
        <v>61.68</v>
      </c>
      <c r="Y139" s="26">
        <v>65</v>
      </c>
      <c r="Z139" s="32">
        <f t="shared" si="4"/>
        <v>55.71</v>
      </c>
      <c r="AA139" s="26">
        <v>65</v>
      </c>
      <c r="AB139" s="32">
        <f t="shared" si="5"/>
        <v>327.79000000000008</v>
      </c>
      <c r="AC139" s="26">
        <v>65</v>
      </c>
      <c r="AD139" s="32">
        <f t="shared" si="14"/>
        <v>64.14</v>
      </c>
      <c r="AE139" s="26">
        <v>65</v>
      </c>
      <c r="AF139" s="32">
        <f t="shared" si="13"/>
        <v>70.42</v>
      </c>
      <c r="AG139" s="26">
        <v>65</v>
      </c>
      <c r="AH139" s="32">
        <f t="shared" si="8"/>
        <v>271</v>
      </c>
      <c r="AI139" s="26">
        <v>135</v>
      </c>
      <c r="AJ139" s="32">
        <f t="shared" si="9"/>
        <v>436.7</v>
      </c>
      <c r="AK139" s="26">
        <v>135</v>
      </c>
      <c r="AL139" s="34">
        <v>195</v>
      </c>
      <c r="AM139" s="32">
        <f t="shared" si="10"/>
        <v>119.97</v>
      </c>
      <c r="AN139" s="34">
        <v>195</v>
      </c>
      <c r="AO139" s="32">
        <f t="shared" si="11"/>
        <v>108.23</v>
      </c>
      <c r="AP139" s="34">
        <v>195</v>
      </c>
      <c r="AQ139" s="32">
        <f t="shared" si="12"/>
        <v>232.20000000000002</v>
      </c>
      <c r="AR139" s="34">
        <v>195</v>
      </c>
    </row>
    <row r="140" spans="1:44" ht="12.75" customHeight="1">
      <c r="A140" s="26">
        <v>64</v>
      </c>
      <c r="B140" s="27" t="s">
        <v>971</v>
      </c>
      <c r="C140" s="27" t="s">
        <v>972</v>
      </c>
      <c r="D140" s="28">
        <v>25.66</v>
      </c>
      <c r="E140" s="27" t="s">
        <v>973</v>
      </c>
      <c r="F140" s="28">
        <v>55.87</v>
      </c>
      <c r="G140" s="27" t="s">
        <v>974</v>
      </c>
      <c r="H140" s="27" t="s">
        <v>975</v>
      </c>
      <c r="I140" s="27" t="s">
        <v>976</v>
      </c>
      <c r="J140" s="28">
        <v>273.55</v>
      </c>
      <c r="K140" s="29">
        <v>440.65</v>
      </c>
      <c r="L140" s="26">
        <v>192</v>
      </c>
      <c r="M140" s="27" t="s">
        <v>977</v>
      </c>
      <c r="N140" s="27" t="s">
        <v>978</v>
      </c>
      <c r="O140" s="27" t="s">
        <v>979</v>
      </c>
      <c r="Q140" s="26">
        <v>64</v>
      </c>
      <c r="R140" s="32">
        <f t="shared" si="0"/>
        <v>121.19000000000001</v>
      </c>
      <c r="S140" s="26">
        <v>64</v>
      </c>
      <c r="T140" s="32">
        <f t="shared" si="1"/>
        <v>134.96</v>
      </c>
      <c r="U140" s="26">
        <v>64</v>
      </c>
      <c r="V140" s="32">
        <f t="shared" si="2"/>
        <v>25.66</v>
      </c>
      <c r="W140" s="26">
        <v>64</v>
      </c>
      <c r="X140" s="32">
        <f t="shared" si="15"/>
        <v>61.87</v>
      </c>
      <c r="Y140" s="26">
        <v>64</v>
      </c>
      <c r="Z140" s="32">
        <f t="shared" si="4"/>
        <v>55.87</v>
      </c>
      <c r="AA140" s="26">
        <v>64</v>
      </c>
      <c r="AB140" s="32">
        <f t="shared" si="5"/>
        <v>328.65000000000003</v>
      </c>
      <c r="AC140" s="26">
        <v>64</v>
      </c>
      <c r="AD140" s="32">
        <f t="shared" si="14"/>
        <v>64.37</v>
      </c>
      <c r="AE140" s="26">
        <v>64</v>
      </c>
      <c r="AF140" s="32">
        <f t="shared" si="13"/>
        <v>70.63000000000001</v>
      </c>
      <c r="AG140" s="26">
        <v>64</v>
      </c>
      <c r="AH140" s="32">
        <f t="shared" si="8"/>
        <v>273.55</v>
      </c>
      <c r="AI140" s="26">
        <v>136</v>
      </c>
      <c r="AJ140" s="32">
        <f t="shared" si="9"/>
        <v>440.65</v>
      </c>
      <c r="AK140" s="26">
        <v>136</v>
      </c>
      <c r="AL140" s="34">
        <v>192</v>
      </c>
      <c r="AM140" s="32">
        <f t="shared" si="10"/>
        <v>120.38000000000002</v>
      </c>
      <c r="AN140" s="34">
        <v>192</v>
      </c>
      <c r="AO140" s="32">
        <f t="shared" si="11"/>
        <v>108.6</v>
      </c>
      <c r="AP140" s="34">
        <v>192</v>
      </c>
      <c r="AQ140" s="32">
        <f t="shared" si="12"/>
        <v>232.88000000000002</v>
      </c>
      <c r="AR140" s="34">
        <v>192</v>
      </c>
    </row>
    <row r="141" spans="1:44" ht="12.75" customHeight="1">
      <c r="A141" s="26">
        <v>63</v>
      </c>
      <c r="B141" s="38" t="s">
        <v>980</v>
      </c>
      <c r="C141" s="38" t="s">
        <v>981</v>
      </c>
      <c r="D141" s="39">
        <v>25.73</v>
      </c>
      <c r="E141" s="38" t="s">
        <v>982</v>
      </c>
      <c r="F141" s="39">
        <v>56.03</v>
      </c>
      <c r="G141" s="38" t="s">
        <v>983</v>
      </c>
      <c r="H141" s="38" t="s">
        <v>984</v>
      </c>
      <c r="I141" s="38" t="s">
        <v>985</v>
      </c>
      <c r="J141" s="39">
        <v>276.2</v>
      </c>
      <c r="K141" s="40">
        <v>444.65</v>
      </c>
      <c r="L141" s="26">
        <v>189</v>
      </c>
      <c r="M141" s="38" t="s">
        <v>640</v>
      </c>
      <c r="N141" s="38" t="s">
        <v>986</v>
      </c>
      <c r="O141" s="38" t="s">
        <v>987</v>
      </c>
      <c r="Q141" s="26">
        <v>63</v>
      </c>
      <c r="R141" s="32">
        <f t="shared" si="0"/>
        <v>121.52</v>
      </c>
      <c r="S141" s="26">
        <v>63</v>
      </c>
      <c r="T141" s="32">
        <f t="shared" si="1"/>
        <v>135.32</v>
      </c>
      <c r="U141" s="26">
        <v>63</v>
      </c>
      <c r="V141" s="32">
        <f t="shared" si="2"/>
        <v>25.73</v>
      </c>
      <c r="W141" s="26">
        <v>63</v>
      </c>
      <c r="X141" s="32">
        <f t="shared" si="15"/>
        <v>62.060000000000009</v>
      </c>
      <c r="Y141" s="26">
        <v>63</v>
      </c>
      <c r="Z141" s="32">
        <f t="shared" si="4"/>
        <v>56.03</v>
      </c>
      <c r="AA141" s="26">
        <v>63</v>
      </c>
      <c r="AB141" s="32">
        <f t="shared" si="5"/>
        <v>329.53</v>
      </c>
      <c r="AC141" s="26">
        <v>63</v>
      </c>
      <c r="AD141" s="32">
        <f t="shared" si="14"/>
        <v>64.59</v>
      </c>
      <c r="AE141" s="26">
        <v>63</v>
      </c>
      <c r="AF141" s="32">
        <f t="shared" si="13"/>
        <v>70.850000000000009</v>
      </c>
      <c r="AG141" s="26">
        <v>63</v>
      </c>
      <c r="AH141" s="32">
        <f t="shared" si="8"/>
        <v>276.2</v>
      </c>
      <c r="AI141" s="26">
        <v>137</v>
      </c>
      <c r="AJ141" s="32">
        <f t="shared" si="9"/>
        <v>444.65</v>
      </c>
      <c r="AK141" s="26">
        <v>137</v>
      </c>
      <c r="AL141" s="34">
        <v>189</v>
      </c>
      <c r="AM141" s="32">
        <f t="shared" si="10"/>
        <v>120.79</v>
      </c>
      <c r="AN141" s="34">
        <v>189</v>
      </c>
      <c r="AO141" s="32">
        <f t="shared" si="11"/>
        <v>108.97999999999998</v>
      </c>
      <c r="AP141" s="34">
        <v>189</v>
      </c>
      <c r="AQ141" s="32">
        <f t="shared" si="12"/>
        <v>233.57</v>
      </c>
      <c r="AR141" s="34">
        <v>189</v>
      </c>
    </row>
    <row r="142" spans="1:44" ht="12.75" customHeight="1">
      <c r="A142" s="26">
        <v>62</v>
      </c>
      <c r="B142" s="27" t="s">
        <v>988</v>
      </c>
      <c r="C142" s="27" t="s">
        <v>989</v>
      </c>
      <c r="D142" s="28">
        <v>25.81</v>
      </c>
      <c r="E142" s="27" t="s">
        <v>990</v>
      </c>
      <c r="F142" s="28">
        <v>56.19</v>
      </c>
      <c r="G142" s="27" t="s">
        <v>991</v>
      </c>
      <c r="H142" s="27" t="s">
        <v>992</v>
      </c>
      <c r="I142" s="27" t="s">
        <v>993</v>
      </c>
      <c r="J142" s="28">
        <v>278.85000000000002</v>
      </c>
      <c r="K142" s="29">
        <v>448.7</v>
      </c>
      <c r="L142" s="26">
        <v>186</v>
      </c>
      <c r="M142" s="27" t="s">
        <v>994</v>
      </c>
      <c r="N142" s="27" t="s">
        <v>995</v>
      </c>
      <c r="O142" s="27" t="s">
        <v>996</v>
      </c>
      <c r="Q142" s="26">
        <v>62</v>
      </c>
      <c r="R142" s="32">
        <f t="shared" si="0"/>
        <v>121.85000000000001</v>
      </c>
      <c r="S142" s="26">
        <v>62</v>
      </c>
      <c r="T142" s="32">
        <f t="shared" si="1"/>
        <v>135.68</v>
      </c>
      <c r="U142" s="26">
        <v>62</v>
      </c>
      <c r="V142" s="32">
        <f t="shared" si="2"/>
        <v>25.81</v>
      </c>
      <c r="W142" s="26">
        <v>62</v>
      </c>
      <c r="X142" s="32">
        <f t="shared" si="15"/>
        <v>62.25</v>
      </c>
      <c r="Y142" s="26">
        <v>62</v>
      </c>
      <c r="Z142" s="32">
        <f t="shared" si="4"/>
        <v>56.19</v>
      </c>
      <c r="AA142" s="26">
        <v>62</v>
      </c>
      <c r="AB142" s="32">
        <f t="shared" si="5"/>
        <v>330.4</v>
      </c>
      <c r="AC142" s="26">
        <v>62</v>
      </c>
      <c r="AD142" s="32">
        <f t="shared" si="14"/>
        <v>64.820000000000007</v>
      </c>
      <c r="AE142" s="26">
        <v>62</v>
      </c>
      <c r="AF142" s="32">
        <f t="shared" si="13"/>
        <v>71.069999999999993</v>
      </c>
      <c r="AG142" s="26">
        <v>62</v>
      </c>
      <c r="AH142" s="32">
        <f t="shared" si="8"/>
        <v>278.85000000000002</v>
      </c>
      <c r="AI142" s="26">
        <v>138</v>
      </c>
      <c r="AJ142" s="32">
        <f t="shared" si="9"/>
        <v>448.7</v>
      </c>
      <c r="AK142" s="26">
        <v>138</v>
      </c>
      <c r="AL142" s="34">
        <v>186</v>
      </c>
      <c r="AM142" s="32">
        <f t="shared" si="10"/>
        <v>121.21</v>
      </c>
      <c r="AN142" s="34">
        <v>186</v>
      </c>
      <c r="AO142" s="32">
        <f t="shared" si="11"/>
        <v>109.35000000000001</v>
      </c>
      <c r="AP142" s="34">
        <v>186</v>
      </c>
      <c r="AQ142" s="32">
        <f t="shared" si="12"/>
        <v>234.27</v>
      </c>
      <c r="AR142" s="34">
        <v>186</v>
      </c>
    </row>
    <row r="143" spans="1:44" ht="12.75" customHeight="1">
      <c r="A143" s="26">
        <v>61</v>
      </c>
      <c r="B143" s="38" t="s">
        <v>997</v>
      </c>
      <c r="C143" s="38" t="s">
        <v>998</v>
      </c>
      <c r="D143" s="39">
        <v>25.88</v>
      </c>
      <c r="E143" s="38" t="s">
        <v>999</v>
      </c>
      <c r="F143" s="39">
        <v>56.35</v>
      </c>
      <c r="G143" s="38" t="s">
        <v>1000</v>
      </c>
      <c r="H143" s="38" t="s">
        <v>1001</v>
      </c>
      <c r="I143" s="38" t="s">
        <v>1002</v>
      </c>
      <c r="J143" s="39">
        <v>281.5</v>
      </c>
      <c r="K143" s="40">
        <v>452.75</v>
      </c>
      <c r="L143" s="26">
        <v>183</v>
      </c>
      <c r="M143" s="38" t="s">
        <v>1003</v>
      </c>
      <c r="N143" s="38" t="s">
        <v>1004</v>
      </c>
      <c r="O143" s="38" t="s">
        <v>1005</v>
      </c>
      <c r="Q143" s="26">
        <v>61</v>
      </c>
      <c r="R143" s="32">
        <f t="shared" si="0"/>
        <v>122.17999999999999</v>
      </c>
      <c r="S143" s="26">
        <v>61</v>
      </c>
      <c r="T143" s="32">
        <f t="shared" si="1"/>
        <v>136.05000000000001</v>
      </c>
      <c r="U143" s="26">
        <v>61</v>
      </c>
      <c r="V143" s="32">
        <f t="shared" si="2"/>
        <v>25.88</v>
      </c>
      <c r="W143" s="26">
        <v>61</v>
      </c>
      <c r="X143" s="32">
        <f t="shared" si="15"/>
        <v>62.449999999999996</v>
      </c>
      <c r="Y143" s="26">
        <v>61</v>
      </c>
      <c r="Z143" s="32">
        <f t="shared" si="4"/>
        <v>56.35</v>
      </c>
      <c r="AA143" s="26">
        <v>61</v>
      </c>
      <c r="AB143" s="32">
        <f t="shared" si="5"/>
        <v>331.28000000000003</v>
      </c>
      <c r="AC143" s="26">
        <v>61</v>
      </c>
      <c r="AD143" s="32">
        <f t="shared" si="14"/>
        <v>65.050000000000011</v>
      </c>
      <c r="AE143" s="26">
        <v>61</v>
      </c>
      <c r="AF143" s="32">
        <f t="shared" si="13"/>
        <v>71.279999999999987</v>
      </c>
      <c r="AG143" s="26">
        <v>61</v>
      </c>
      <c r="AH143" s="32">
        <f t="shared" si="8"/>
        <v>281.5</v>
      </c>
      <c r="AI143" s="26">
        <v>139</v>
      </c>
      <c r="AJ143" s="32">
        <f t="shared" si="9"/>
        <v>452.75</v>
      </c>
      <c r="AK143" s="26">
        <v>139</v>
      </c>
      <c r="AL143" s="34">
        <v>183</v>
      </c>
      <c r="AM143" s="32">
        <f t="shared" si="10"/>
        <v>121.62999999999998</v>
      </c>
      <c r="AN143" s="34">
        <v>183</v>
      </c>
      <c r="AO143" s="32">
        <f t="shared" si="11"/>
        <v>109.73</v>
      </c>
      <c r="AP143" s="34">
        <v>183</v>
      </c>
      <c r="AQ143" s="32">
        <f t="shared" si="12"/>
        <v>234.97000000000003</v>
      </c>
      <c r="AR143" s="34">
        <v>183</v>
      </c>
    </row>
    <row r="144" spans="1:44" ht="12.75" customHeight="1">
      <c r="A144" s="26">
        <v>60</v>
      </c>
      <c r="B144" s="27" t="s">
        <v>1006</v>
      </c>
      <c r="C144" s="27" t="s">
        <v>1007</v>
      </c>
      <c r="D144" s="28">
        <v>25.96</v>
      </c>
      <c r="E144" s="27" t="s">
        <v>1008</v>
      </c>
      <c r="F144" s="28">
        <v>56.51</v>
      </c>
      <c r="G144" s="27" t="s">
        <v>1009</v>
      </c>
      <c r="H144" s="27" t="s">
        <v>1010</v>
      </c>
      <c r="I144" s="27" t="s">
        <v>1011</v>
      </c>
      <c r="J144" s="28">
        <v>284.2</v>
      </c>
      <c r="K144" s="29">
        <v>456.9</v>
      </c>
      <c r="L144" s="26">
        <v>180</v>
      </c>
      <c r="M144" s="27" t="s">
        <v>1012</v>
      </c>
      <c r="N144" s="27" t="s">
        <v>1013</v>
      </c>
      <c r="O144" s="27" t="s">
        <v>1014</v>
      </c>
      <c r="Q144" s="26">
        <v>60</v>
      </c>
      <c r="R144" s="32">
        <f t="shared" si="0"/>
        <v>122.51</v>
      </c>
      <c r="S144" s="26">
        <v>60</v>
      </c>
      <c r="T144" s="32">
        <f t="shared" si="1"/>
        <v>136.41</v>
      </c>
      <c r="U144" s="26">
        <v>60</v>
      </c>
      <c r="V144" s="32">
        <f t="shared" si="2"/>
        <v>25.96</v>
      </c>
      <c r="W144" s="26">
        <v>60</v>
      </c>
      <c r="X144" s="32">
        <f t="shared" si="15"/>
        <v>62.640000000000008</v>
      </c>
      <c r="Y144" s="26">
        <v>60</v>
      </c>
      <c r="Z144" s="32">
        <f t="shared" si="4"/>
        <v>56.51</v>
      </c>
      <c r="AA144" s="26">
        <v>60</v>
      </c>
      <c r="AB144" s="32">
        <f t="shared" si="5"/>
        <v>332.17</v>
      </c>
      <c r="AC144" s="26">
        <v>60</v>
      </c>
      <c r="AD144" s="32">
        <f t="shared" si="14"/>
        <v>65.28</v>
      </c>
      <c r="AE144" s="26">
        <v>60</v>
      </c>
      <c r="AF144" s="32">
        <f t="shared" si="13"/>
        <v>71.5</v>
      </c>
      <c r="AG144" s="26">
        <v>60</v>
      </c>
      <c r="AH144" s="32">
        <f t="shared" si="8"/>
        <v>284.2</v>
      </c>
      <c r="AI144" s="26">
        <v>140</v>
      </c>
      <c r="AJ144" s="32">
        <f t="shared" si="9"/>
        <v>456.9</v>
      </c>
      <c r="AK144" s="26">
        <v>140</v>
      </c>
      <c r="AL144" s="34">
        <v>180</v>
      </c>
      <c r="AM144" s="32">
        <f t="shared" si="10"/>
        <v>122.04999999999998</v>
      </c>
      <c r="AN144" s="34">
        <v>180</v>
      </c>
      <c r="AO144" s="32">
        <f t="shared" si="11"/>
        <v>110.11</v>
      </c>
      <c r="AP144" s="34">
        <v>180</v>
      </c>
      <c r="AQ144" s="32">
        <f t="shared" si="12"/>
        <v>235.67000000000002</v>
      </c>
      <c r="AR144" s="34">
        <v>180</v>
      </c>
    </row>
    <row r="145" spans="1:44" ht="12.75" customHeight="1">
      <c r="A145" s="26">
        <v>59</v>
      </c>
      <c r="B145" s="38" t="s">
        <v>1015</v>
      </c>
      <c r="C145" s="38" t="s">
        <v>1016</v>
      </c>
      <c r="D145" s="39">
        <v>26.04</v>
      </c>
      <c r="E145" s="38" t="s">
        <v>914</v>
      </c>
      <c r="F145" s="39">
        <v>56.68</v>
      </c>
      <c r="G145" s="38" t="s">
        <v>1017</v>
      </c>
      <c r="H145" s="38" t="s">
        <v>1018</v>
      </c>
      <c r="I145" s="38" t="s">
        <v>1019</v>
      </c>
      <c r="J145" s="39">
        <v>286.95</v>
      </c>
      <c r="K145" s="40">
        <v>461.05</v>
      </c>
      <c r="L145" s="26">
        <v>177</v>
      </c>
      <c r="M145" s="38" t="s">
        <v>1020</v>
      </c>
      <c r="N145" s="38" t="s">
        <v>1021</v>
      </c>
      <c r="O145" s="38" t="s">
        <v>1022</v>
      </c>
      <c r="Q145" s="26">
        <v>59</v>
      </c>
      <c r="R145" s="32">
        <f t="shared" si="0"/>
        <v>122.84999999999998</v>
      </c>
      <c r="S145" s="26">
        <v>59</v>
      </c>
      <c r="T145" s="32">
        <f t="shared" si="1"/>
        <v>136.78</v>
      </c>
      <c r="U145" s="26">
        <v>59</v>
      </c>
      <c r="V145" s="32">
        <f t="shared" si="2"/>
        <v>26.04</v>
      </c>
      <c r="W145" s="26">
        <v>59</v>
      </c>
      <c r="X145" s="32">
        <f t="shared" si="15"/>
        <v>62.829999999999991</v>
      </c>
      <c r="Y145" s="26">
        <v>59</v>
      </c>
      <c r="Z145" s="32">
        <f t="shared" si="4"/>
        <v>56.68</v>
      </c>
      <c r="AA145" s="26">
        <v>59</v>
      </c>
      <c r="AB145" s="32">
        <f t="shared" si="5"/>
        <v>333.06</v>
      </c>
      <c r="AC145" s="26">
        <v>59</v>
      </c>
      <c r="AD145" s="32">
        <f t="shared" si="14"/>
        <v>65.509999999999991</v>
      </c>
      <c r="AE145" s="26">
        <v>59</v>
      </c>
      <c r="AF145" s="32">
        <f t="shared" si="13"/>
        <v>71.73</v>
      </c>
      <c r="AG145" s="26">
        <v>59</v>
      </c>
      <c r="AH145" s="32">
        <f t="shared" si="8"/>
        <v>286.95</v>
      </c>
      <c r="AI145" s="26">
        <v>141</v>
      </c>
      <c r="AJ145" s="32">
        <f t="shared" si="9"/>
        <v>461.05</v>
      </c>
      <c r="AK145" s="26">
        <v>141</v>
      </c>
      <c r="AL145" s="34">
        <v>177</v>
      </c>
      <c r="AM145" s="32">
        <f t="shared" si="10"/>
        <v>122.47999999999999</v>
      </c>
      <c r="AN145" s="34">
        <v>177</v>
      </c>
      <c r="AO145" s="32">
        <f t="shared" si="11"/>
        <v>110.49</v>
      </c>
      <c r="AP145" s="34">
        <v>177</v>
      </c>
      <c r="AQ145" s="32">
        <f t="shared" si="12"/>
        <v>236.38000000000002</v>
      </c>
      <c r="AR145" s="34">
        <v>177</v>
      </c>
    </row>
    <row r="146" spans="1:44" ht="12.75" customHeight="1">
      <c r="A146" s="26">
        <v>58</v>
      </c>
      <c r="B146" s="27" t="s">
        <v>1023</v>
      </c>
      <c r="C146" s="27" t="s">
        <v>1024</v>
      </c>
      <c r="D146" s="28">
        <v>26.11</v>
      </c>
      <c r="E146" s="27" t="s">
        <v>1025</v>
      </c>
      <c r="F146" s="28">
        <v>56.84</v>
      </c>
      <c r="G146" s="27" t="s">
        <v>1026</v>
      </c>
      <c r="H146" s="27" t="s">
        <v>1027</v>
      </c>
      <c r="I146" s="27" t="s">
        <v>1028</v>
      </c>
      <c r="J146" s="28">
        <v>289.7</v>
      </c>
      <c r="K146" s="29">
        <v>465.25</v>
      </c>
      <c r="L146" s="26">
        <v>174</v>
      </c>
      <c r="M146" s="27" t="s">
        <v>1029</v>
      </c>
      <c r="N146" s="27" t="s">
        <v>1030</v>
      </c>
      <c r="O146" s="27" t="s">
        <v>1031</v>
      </c>
      <c r="Q146" s="26">
        <v>58</v>
      </c>
      <c r="R146" s="32">
        <f t="shared" si="0"/>
        <v>123.18</v>
      </c>
      <c r="S146" s="26">
        <v>58</v>
      </c>
      <c r="T146" s="32">
        <f t="shared" si="1"/>
        <v>137.14999999999998</v>
      </c>
      <c r="U146" s="26">
        <v>58</v>
      </c>
      <c r="V146" s="32">
        <f t="shared" si="2"/>
        <v>26.11</v>
      </c>
      <c r="W146" s="26">
        <v>58</v>
      </c>
      <c r="X146" s="32">
        <f t="shared" si="15"/>
        <v>63.03</v>
      </c>
      <c r="Y146" s="26">
        <v>58</v>
      </c>
      <c r="Z146" s="32">
        <f t="shared" si="4"/>
        <v>56.84</v>
      </c>
      <c r="AA146" s="26">
        <v>58</v>
      </c>
      <c r="AB146" s="32">
        <f t="shared" si="5"/>
        <v>333.95</v>
      </c>
      <c r="AC146" s="26">
        <v>58</v>
      </c>
      <c r="AD146" s="32">
        <f t="shared" si="14"/>
        <v>65.750000000000014</v>
      </c>
      <c r="AE146" s="26">
        <v>58</v>
      </c>
      <c r="AF146" s="32">
        <f t="shared" si="13"/>
        <v>71.949999999999989</v>
      </c>
      <c r="AG146" s="26">
        <v>58</v>
      </c>
      <c r="AH146" s="32">
        <f t="shared" si="8"/>
        <v>289.7</v>
      </c>
      <c r="AI146" s="26">
        <v>142</v>
      </c>
      <c r="AJ146" s="32">
        <f t="shared" si="9"/>
        <v>465.25</v>
      </c>
      <c r="AK146" s="26">
        <v>142</v>
      </c>
      <c r="AL146" s="34">
        <v>174</v>
      </c>
      <c r="AM146" s="32">
        <f t="shared" si="10"/>
        <v>122.9</v>
      </c>
      <c r="AN146" s="34">
        <v>174</v>
      </c>
      <c r="AO146" s="32">
        <f t="shared" si="11"/>
        <v>110.88000000000001</v>
      </c>
      <c r="AP146" s="34">
        <v>174</v>
      </c>
      <c r="AQ146" s="32">
        <f t="shared" si="12"/>
        <v>237.09</v>
      </c>
      <c r="AR146" s="34">
        <v>174</v>
      </c>
    </row>
    <row r="147" spans="1:44" ht="12.75" customHeight="1">
      <c r="A147" s="26">
        <v>57</v>
      </c>
      <c r="B147" s="38" t="s">
        <v>1032</v>
      </c>
      <c r="C147" s="38" t="s">
        <v>1033</v>
      </c>
      <c r="D147" s="39">
        <v>26.19</v>
      </c>
      <c r="E147" s="38" t="s">
        <v>1034</v>
      </c>
      <c r="F147" s="39">
        <v>57.01</v>
      </c>
      <c r="G147" s="38" t="s">
        <v>1035</v>
      </c>
      <c r="H147" s="38" t="s">
        <v>1036</v>
      </c>
      <c r="I147" s="38" t="s">
        <v>1037</v>
      </c>
      <c r="J147" s="39">
        <v>292.5</v>
      </c>
      <c r="K147" s="40">
        <v>469.5</v>
      </c>
      <c r="L147" s="26">
        <v>171</v>
      </c>
      <c r="M147" s="38" t="s">
        <v>1038</v>
      </c>
      <c r="N147" s="38" t="s">
        <v>1039</v>
      </c>
      <c r="O147" s="38" t="s">
        <v>1040</v>
      </c>
      <c r="Q147" s="26">
        <v>57</v>
      </c>
      <c r="R147" s="32">
        <f t="shared" si="0"/>
        <v>123.52</v>
      </c>
      <c r="S147" s="26">
        <v>57</v>
      </c>
      <c r="T147" s="32">
        <f t="shared" si="1"/>
        <v>137.51999999999998</v>
      </c>
      <c r="U147" s="26">
        <v>57</v>
      </c>
      <c r="V147" s="32">
        <f t="shared" si="2"/>
        <v>26.19</v>
      </c>
      <c r="W147" s="26">
        <v>57</v>
      </c>
      <c r="X147" s="32">
        <f t="shared" si="15"/>
        <v>63.230000000000004</v>
      </c>
      <c r="Y147" s="26">
        <v>57</v>
      </c>
      <c r="Z147" s="32">
        <f t="shared" si="4"/>
        <v>57.01</v>
      </c>
      <c r="AA147" s="26">
        <v>57</v>
      </c>
      <c r="AB147" s="32">
        <f t="shared" si="5"/>
        <v>334.85</v>
      </c>
      <c r="AC147" s="26">
        <v>57</v>
      </c>
      <c r="AD147" s="32">
        <f t="shared" si="14"/>
        <v>65.97999999999999</v>
      </c>
      <c r="AE147" s="26">
        <v>57</v>
      </c>
      <c r="AF147" s="32">
        <f t="shared" si="13"/>
        <v>72.17</v>
      </c>
      <c r="AG147" s="26">
        <v>57</v>
      </c>
      <c r="AH147" s="32">
        <f t="shared" si="8"/>
        <v>292.5</v>
      </c>
      <c r="AI147" s="26">
        <v>143</v>
      </c>
      <c r="AJ147" s="32">
        <f t="shared" si="9"/>
        <v>469.5</v>
      </c>
      <c r="AK147" s="26">
        <v>143</v>
      </c>
      <c r="AL147" s="34">
        <v>171</v>
      </c>
      <c r="AM147" s="32">
        <f t="shared" si="10"/>
        <v>123.34</v>
      </c>
      <c r="AN147" s="34">
        <v>171</v>
      </c>
      <c r="AO147" s="32">
        <f t="shared" si="11"/>
        <v>111.27</v>
      </c>
      <c r="AP147" s="34">
        <v>171</v>
      </c>
      <c r="AQ147" s="32">
        <f t="shared" si="12"/>
        <v>237.80999999999997</v>
      </c>
      <c r="AR147" s="34">
        <v>171</v>
      </c>
    </row>
    <row r="148" spans="1:44" ht="12.75" customHeight="1">
      <c r="A148" s="26">
        <v>56</v>
      </c>
      <c r="B148" s="27" t="s">
        <v>1041</v>
      </c>
      <c r="C148" s="27" t="s">
        <v>1042</v>
      </c>
      <c r="D148" s="28">
        <v>26.27</v>
      </c>
      <c r="E148" s="27" t="s">
        <v>1043</v>
      </c>
      <c r="F148" s="28">
        <v>57.17</v>
      </c>
      <c r="G148" s="27" t="s">
        <v>1044</v>
      </c>
      <c r="H148" s="27" t="s">
        <v>1045</v>
      </c>
      <c r="I148" s="27" t="s">
        <v>1046</v>
      </c>
      <c r="J148" s="28">
        <v>295.3</v>
      </c>
      <c r="K148" s="29">
        <v>473.75</v>
      </c>
      <c r="L148" s="26">
        <v>168</v>
      </c>
      <c r="M148" s="27" t="s">
        <v>1047</v>
      </c>
      <c r="N148" s="27" t="s">
        <v>1048</v>
      </c>
      <c r="O148" s="27" t="s">
        <v>1049</v>
      </c>
      <c r="Q148" s="26">
        <v>56</v>
      </c>
      <c r="R148" s="32">
        <f t="shared" si="0"/>
        <v>123.86</v>
      </c>
      <c r="S148" s="26">
        <v>56</v>
      </c>
      <c r="T148" s="32">
        <f t="shared" si="1"/>
        <v>137.9</v>
      </c>
      <c r="U148" s="26">
        <v>56</v>
      </c>
      <c r="V148" s="32">
        <f t="shared" si="2"/>
        <v>26.27</v>
      </c>
      <c r="W148" s="26">
        <v>56</v>
      </c>
      <c r="X148" s="32">
        <f t="shared" si="15"/>
        <v>63.42</v>
      </c>
      <c r="Y148" s="26">
        <v>56</v>
      </c>
      <c r="Z148" s="32">
        <f t="shared" si="4"/>
        <v>57.17</v>
      </c>
      <c r="AA148" s="26">
        <v>56</v>
      </c>
      <c r="AB148" s="32">
        <f t="shared" si="5"/>
        <v>335.74999999999994</v>
      </c>
      <c r="AC148" s="26">
        <v>56</v>
      </c>
      <c r="AD148" s="32">
        <f t="shared" si="14"/>
        <v>66.22</v>
      </c>
      <c r="AE148" s="26">
        <v>56</v>
      </c>
      <c r="AF148" s="32">
        <f t="shared" si="13"/>
        <v>72.400000000000006</v>
      </c>
      <c r="AG148" s="26">
        <v>56</v>
      </c>
      <c r="AH148" s="32">
        <f t="shared" si="8"/>
        <v>295.3</v>
      </c>
      <c r="AI148" s="26">
        <v>144</v>
      </c>
      <c r="AJ148" s="32">
        <f t="shared" si="9"/>
        <v>473.75</v>
      </c>
      <c r="AK148" s="26">
        <v>144</v>
      </c>
      <c r="AL148" s="34">
        <v>168</v>
      </c>
      <c r="AM148" s="32">
        <f t="shared" si="10"/>
        <v>123.77</v>
      </c>
      <c r="AN148" s="34">
        <v>168</v>
      </c>
      <c r="AO148" s="32">
        <f t="shared" si="11"/>
        <v>111.66</v>
      </c>
      <c r="AP148" s="34">
        <v>168</v>
      </c>
      <c r="AQ148" s="32">
        <f t="shared" si="12"/>
        <v>238.53</v>
      </c>
      <c r="AR148" s="34">
        <v>168</v>
      </c>
    </row>
    <row r="149" spans="1:44" ht="12.75" customHeight="1">
      <c r="A149" s="26">
        <v>55</v>
      </c>
      <c r="B149" s="38" t="s">
        <v>1050</v>
      </c>
      <c r="C149" s="38" t="s">
        <v>1051</v>
      </c>
      <c r="D149" s="39">
        <v>26.35</v>
      </c>
      <c r="E149" s="38" t="s">
        <v>1052</v>
      </c>
      <c r="F149" s="39">
        <v>57.34</v>
      </c>
      <c r="G149" s="38" t="s">
        <v>1053</v>
      </c>
      <c r="H149" s="38" t="s">
        <v>1054</v>
      </c>
      <c r="I149" s="38" t="s">
        <v>1055</v>
      </c>
      <c r="J149" s="39">
        <v>298.10000000000002</v>
      </c>
      <c r="K149" s="40">
        <v>478.05</v>
      </c>
      <c r="L149" s="26">
        <v>165</v>
      </c>
      <c r="M149" s="38" t="s">
        <v>1050</v>
      </c>
      <c r="N149" s="38" t="s">
        <v>1056</v>
      </c>
      <c r="O149" s="38" t="s">
        <v>1057</v>
      </c>
      <c r="Q149" s="26">
        <v>55</v>
      </c>
      <c r="R149" s="32">
        <f t="shared" si="0"/>
        <v>124.21000000000001</v>
      </c>
      <c r="S149" s="26">
        <v>55</v>
      </c>
      <c r="T149" s="32">
        <f t="shared" si="1"/>
        <v>138.27000000000001</v>
      </c>
      <c r="U149" s="26">
        <v>55</v>
      </c>
      <c r="V149" s="32">
        <f t="shared" si="2"/>
        <v>26.35</v>
      </c>
      <c r="W149" s="26">
        <v>55</v>
      </c>
      <c r="X149" s="32">
        <f t="shared" si="15"/>
        <v>63.62</v>
      </c>
      <c r="Y149" s="26">
        <v>55</v>
      </c>
      <c r="Z149" s="32">
        <f t="shared" si="4"/>
        <v>57.34</v>
      </c>
      <c r="AA149" s="26">
        <v>55</v>
      </c>
      <c r="AB149" s="32">
        <f t="shared" si="5"/>
        <v>336.66</v>
      </c>
      <c r="AC149" s="26">
        <v>55</v>
      </c>
      <c r="AD149" s="32">
        <f t="shared" si="14"/>
        <v>66.459999999999994</v>
      </c>
      <c r="AE149" s="26">
        <v>55</v>
      </c>
      <c r="AF149" s="32">
        <f t="shared" si="13"/>
        <v>72.61999999999999</v>
      </c>
      <c r="AG149" s="26">
        <v>55</v>
      </c>
      <c r="AH149" s="32">
        <f t="shared" si="8"/>
        <v>298.10000000000002</v>
      </c>
      <c r="AI149" s="26">
        <v>145</v>
      </c>
      <c r="AJ149" s="32">
        <f t="shared" si="9"/>
        <v>478.05</v>
      </c>
      <c r="AK149" s="26">
        <v>145</v>
      </c>
      <c r="AL149" s="34">
        <v>165</v>
      </c>
      <c r="AM149" s="32">
        <f t="shared" si="10"/>
        <v>124.21000000000001</v>
      </c>
      <c r="AN149" s="34">
        <v>165</v>
      </c>
      <c r="AO149" s="32">
        <f t="shared" si="11"/>
        <v>112.05000000000001</v>
      </c>
      <c r="AP149" s="34">
        <v>165</v>
      </c>
      <c r="AQ149" s="32">
        <f t="shared" si="12"/>
        <v>239.26</v>
      </c>
      <c r="AR149" s="34">
        <v>165</v>
      </c>
    </row>
    <row r="150" spans="1:44" ht="12.75" customHeight="1">
      <c r="A150" s="26">
        <v>54</v>
      </c>
      <c r="B150" s="27" t="s">
        <v>1058</v>
      </c>
      <c r="C150" s="27" t="s">
        <v>1059</v>
      </c>
      <c r="D150" s="28">
        <v>26.43</v>
      </c>
      <c r="E150" s="27" t="s">
        <v>706</v>
      </c>
      <c r="F150" s="28">
        <v>57.51</v>
      </c>
      <c r="G150" s="27" t="s">
        <v>1060</v>
      </c>
      <c r="H150" s="27" t="s">
        <v>1061</v>
      </c>
      <c r="I150" s="27" t="s">
        <v>1062</v>
      </c>
      <c r="J150" s="28">
        <v>301</v>
      </c>
      <c r="K150" s="29">
        <v>482.4</v>
      </c>
      <c r="L150" s="26">
        <v>162</v>
      </c>
      <c r="M150" s="27" t="s">
        <v>1063</v>
      </c>
      <c r="N150" s="27" t="s">
        <v>438</v>
      </c>
      <c r="O150" s="27" t="s">
        <v>1064</v>
      </c>
      <c r="Q150" s="26">
        <v>54</v>
      </c>
      <c r="R150" s="32">
        <f t="shared" si="0"/>
        <v>124.54999999999998</v>
      </c>
      <c r="S150" s="26">
        <v>54</v>
      </c>
      <c r="T150" s="32">
        <f t="shared" si="1"/>
        <v>138.64999999999998</v>
      </c>
      <c r="U150" s="26">
        <v>54</v>
      </c>
      <c r="V150" s="32">
        <f t="shared" si="2"/>
        <v>26.43</v>
      </c>
      <c r="W150" s="26">
        <v>54</v>
      </c>
      <c r="X150" s="32">
        <f t="shared" si="15"/>
        <v>63.820000000000007</v>
      </c>
      <c r="Y150" s="26">
        <v>54</v>
      </c>
      <c r="Z150" s="32">
        <f t="shared" si="4"/>
        <v>57.51</v>
      </c>
      <c r="AA150" s="26">
        <v>54</v>
      </c>
      <c r="AB150" s="32">
        <f t="shared" si="5"/>
        <v>337.58</v>
      </c>
      <c r="AC150" s="26">
        <v>54</v>
      </c>
      <c r="AD150" s="32">
        <f t="shared" si="14"/>
        <v>66.699999999999989</v>
      </c>
      <c r="AE150" s="26">
        <v>54</v>
      </c>
      <c r="AF150" s="32">
        <f t="shared" si="13"/>
        <v>72.849999999999994</v>
      </c>
      <c r="AG150" s="26">
        <v>54</v>
      </c>
      <c r="AH150" s="32">
        <f t="shared" si="8"/>
        <v>301</v>
      </c>
      <c r="AI150" s="26">
        <v>146</v>
      </c>
      <c r="AJ150" s="32">
        <f t="shared" si="9"/>
        <v>482.4</v>
      </c>
      <c r="AK150" s="26">
        <v>146</v>
      </c>
      <c r="AL150" s="34">
        <v>162</v>
      </c>
      <c r="AM150" s="32">
        <f t="shared" si="10"/>
        <v>124.65</v>
      </c>
      <c r="AN150" s="34">
        <v>162</v>
      </c>
      <c r="AO150" s="32">
        <f t="shared" si="11"/>
        <v>112.45</v>
      </c>
      <c r="AP150" s="34">
        <v>162</v>
      </c>
      <c r="AQ150" s="32">
        <f t="shared" si="12"/>
        <v>239.98999999999998</v>
      </c>
      <c r="AR150" s="34">
        <v>162</v>
      </c>
    </row>
    <row r="151" spans="1:44" ht="12.75" customHeight="1">
      <c r="A151" s="26">
        <v>53</v>
      </c>
      <c r="B151" s="38" t="s">
        <v>1065</v>
      </c>
      <c r="C151" s="38" t="s">
        <v>1066</v>
      </c>
      <c r="D151" s="39">
        <v>26.51</v>
      </c>
      <c r="E151" s="38" t="s">
        <v>1067</v>
      </c>
      <c r="F151" s="39">
        <v>57.68</v>
      </c>
      <c r="G151" s="38" t="s">
        <v>1068</v>
      </c>
      <c r="H151" s="38" t="s">
        <v>1069</v>
      </c>
      <c r="I151" s="38" t="s">
        <v>1070</v>
      </c>
      <c r="J151" s="39">
        <v>303.85000000000002</v>
      </c>
      <c r="K151" s="40">
        <v>486.75</v>
      </c>
      <c r="L151" s="26">
        <v>159</v>
      </c>
      <c r="M151" s="38" t="s">
        <v>1071</v>
      </c>
      <c r="N151" s="38" t="s">
        <v>1072</v>
      </c>
      <c r="O151" s="38" t="s">
        <v>1073</v>
      </c>
      <c r="Q151" s="26">
        <v>53</v>
      </c>
      <c r="R151" s="32">
        <f t="shared" si="0"/>
        <v>124.89999999999999</v>
      </c>
      <c r="S151" s="26">
        <v>53</v>
      </c>
      <c r="T151" s="32">
        <f t="shared" si="1"/>
        <v>139.03</v>
      </c>
      <c r="U151" s="26">
        <v>53</v>
      </c>
      <c r="V151" s="32">
        <f t="shared" si="2"/>
        <v>26.51</v>
      </c>
      <c r="W151" s="26">
        <v>53</v>
      </c>
      <c r="X151" s="32">
        <f t="shared" si="15"/>
        <v>64.03</v>
      </c>
      <c r="Y151" s="26">
        <v>53</v>
      </c>
      <c r="Z151" s="32">
        <f t="shared" si="4"/>
        <v>57.68</v>
      </c>
      <c r="AA151" s="26">
        <v>53</v>
      </c>
      <c r="AB151" s="32">
        <f t="shared" si="5"/>
        <v>338.48999999999995</v>
      </c>
      <c r="AC151" s="26">
        <v>53</v>
      </c>
      <c r="AD151" s="32">
        <f t="shared" si="14"/>
        <v>66.94</v>
      </c>
      <c r="AE151" s="26">
        <v>53</v>
      </c>
      <c r="AF151" s="32">
        <f t="shared" si="13"/>
        <v>73.08</v>
      </c>
      <c r="AG151" s="26">
        <v>53</v>
      </c>
      <c r="AH151" s="32">
        <f t="shared" si="8"/>
        <v>303.85000000000002</v>
      </c>
      <c r="AI151" s="26">
        <v>147</v>
      </c>
      <c r="AJ151" s="32">
        <f t="shared" si="9"/>
        <v>486.75</v>
      </c>
      <c r="AK151" s="26">
        <v>147</v>
      </c>
      <c r="AL151" s="34">
        <v>159</v>
      </c>
      <c r="AM151" s="32">
        <f t="shared" si="10"/>
        <v>125.09000000000002</v>
      </c>
      <c r="AN151" s="34">
        <v>159</v>
      </c>
      <c r="AO151" s="32">
        <f t="shared" si="11"/>
        <v>112.85</v>
      </c>
      <c r="AP151" s="34">
        <v>159</v>
      </c>
      <c r="AQ151" s="32">
        <f t="shared" si="12"/>
        <v>240.71999999999997</v>
      </c>
      <c r="AR151" s="34">
        <v>159</v>
      </c>
    </row>
    <row r="152" spans="1:44" ht="12.75" customHeight="1">
      <c r="A152" s="26">
        <v>52</v>
      </c>
      <c r="B152" s="27" t="s">
        <v>1074</v>
      </c>
      <c r="C152" s="27" t="s">
        <v>1075</v>
      </c>
      <c r="D152" s="28">
        <v>26.59</v>
      </c>
      <c r="E152" s="27" t="s">
        <v>1076</v>
      </c>
      <c r="F152" s="28">
        <v>57.85</v>
      </c>
      <c r="G152" s="27" t="s">
        <v>1077</v>
      </c>
      <c r="H152" s="27" t="s">
        <v>1078</v>
      </c>
      <c r="I152" s="27" t="s">
        <v>1079</v>
      </c>
      <c r="J152" s="28">
        <v>306.75</v>
      </c>
      <c r="K152" s="29">
        <v>491.2</v>
      </c>
      <c r="L152" s="26">
        <v>156</v>
      </c>
      <c r="M152" s="27" t="s">
        <v>1080</v>
      </c>
      <c r="N152" s="27" t="s">
        <v>1081</v>
      </c>
      <c r="O152" s="27" t="s">
        <v>1082</v>
      </c>
      <c r="Q152" s="26">
        <v>52</v>
      </c>
      <c r="R152" s="32">
        <f t="shared" si="0"/>
        <v>125.25</v>
      </c>
      <c r="S152" s="26">
        <v>52</v>
      </c>
      <c r="T152" s="32">
        <f t="shared" si="1"/>
        <v>139.41999999999999</v>
      </c>
      <c r="U152" s="26">
        <v>52</v>
      </c>
      <c r="V152" s="32">
        <f t="shared" si="2"/>
        <v>26.59</v>
      </c>
      <c r="W152" s="26">
        <v>52</v>
      </c>
      <c r="X152" s="32">
        <f t="shared" si="15"/>
        <v>64.22999999999999</v>
      </c>
      <c r="Y152" s="26">
        <v>52</v>
      </c>
      <c r="Z152" s="32">
        <f t="shared" si="4"/>
        <v>57.85</v>
      </c>
      <c r="AA152" s="26">
        <v>52</v>
      </c>
      <c r="AB152" s="32">
        <f t="shared" si="5"/>
        <v>339.42</v>
      </c>
      <c r="AC152" s="26">
        <v>52</v>
      </c>
      <c r="AD152" s="32">
        <f t="shared" si="14"/>
        <v>67.189999999999984</v>
      </c>
      <c r="AE152" s="26">
        <v>52</v>
      </c>
      <c r="AF152" s="32">
        <f t="shared" si="13"/>
        <v>73.31</v>
      </c>
      <c r="AG152" s="26">
        <v>52</v>
      </c>
      <c r="AH152" s="32">
        <f t="shared" si="8"/>
        <v>306.75</v>
      </c>
      <c r="AI152" s="26">
        <v>148</v>
      </c>
      <c r="AJ152" s="32">
        <f t="shared" si="9"/>
        <v>491.2</v>
      </c>
      <c r="AK152" s="26">
        <v>148</v>
      </c>
      <c r="AL152" s="34">
        <v>156</v>
      </c>
      <c r="AM152" s="32">
        <f t="shared" si="10"/>
        <v>125.53999999999999</v>
      </c>
      <c r="AN152" s="34">
        <v>156</v>
      </c>
      <c r="AO152" s="32">
        <f t="shared" si="11"/>
        <v>113.25</v>
      </c>
      <c r="AP152" s="34">
        <v>156</v>
      </c>
      <c r="AQ152" s="32">
        <f t="shared" si="12"/>
        <v>241.46</v>
      </c>
      <c r="AR152" s="34">
        <v>156</v>
      </c>
    </row>
    <row r="153" spans="1:44" ht="12.75" customHeight="1">
      <c r="A153" s="26">
        <v>51</v>
      </c>
      <c r="B153" s="38" t="s">
        <v>1083</v>
      </c>
      <c r="C153" s="38" t="s">
        <v>1084</v>
      </c>
      <c r="D153" s="39">
        <v>26.67</v>
      </c>
      <c r="E153" s="38" t="s">
        <v>1085</v>
      </c>
      <c r="F153" s="39">
        <v>58.02</v>
      </c>
      <c r="G153" s="38" t="s">
        <v>1086</v>
      </c>
      <c r="H153" s="38" t="s">
        <v>1087</v>
      </c>
      <c r="I153" s="38" t="s">
        <v>1088</v>
      </c>
      <c r="J153" s="39">
        <v>309.7</v>
      </c>
      <c r="K153" s="40">
        <v>495.65</v>
      </c>
      <c r="L153" s="26">
        <v>153</v>
      </c>
      <c r="M153" s="38" t="s">
        <v>1089</v>
      </c>
      <c r="N153" s="38" t="s">
        <v>1090</v>
      </c>
      <c r="O153" s="38" t="s">
        <v>1091</v>
      </c>
      <c r="Q153" s="26">
        <v>51</v>
      </c>
      <c r="R153" s="32">
        <f t="shared" si="0"/>
        <v>125.6</v>
      </c>
      <c r="S153" s="26">
        <v>51</v>
      </c>
      <c r="T153" s="32">
        <f t="shared" si="1"/>
        <v>139.80000000000001</v>
      </c>
      <c r="U153" s="26">
        <v>51</v>
      </c>
      <c r="V153" s="32">
        <f t="shared" si="2"/>
        <v>26.67</v>
      </c>
      <c r="W153" s="26">
        <v>51</v>
      </c>
      <c r="X153" s="32">
        <f t="shared" si="15"/>
        <v>64.430000000000007</v>
      </c>
      <c r="Y153" s="26">
        <v>51</v>
      </c>
      <c r="Z153" s="32">
        <f t="shared" si="4"/>
        <v>58.02</v>
      </c>
      <c r="AA153" s="26">
        <v>51</v>
      </c>
      <c r="AB153" s="32">
        <f t="shared" si="5"/>
        <v>340.35</v>
      </c>
      <c r="AC153" s="26">
        <v>51</v>
      </c>
      <c r="AD153" s="32">
        <f t="shared" si="14"/>
        <v>67.429999999999978</v>
      </c>
      <c r="AE153" s="26">
        <v>51</v>
      </c>
      <c r="AF153" s="32">
        <f t="shared" si="13"/>
        <v>73.539999999999992</v>
      </c>
      <c r="AG153" s="26">
        <v>51</v>
      </c>
      <c r="AH153" s="32">
        <f t="shared" si="8"/>
        <v>309.7</v>
      </c>
      <c r="AI153" s="26">
        <v>149</v>
      </c>
      <c r="AJ153" s="32">
        <f t="shared" si="9"/>
        <v>495.65</v>
      </c>
      <c r="AK153" s="26">
        <v>149</v>
      </c>
      <c r="AL153" s="34">
        <v>153</v>
      </c>
      <c r="AM153" s="32">
        <f t="shared" si="10"/>
        <v>125.99</v>
      </c>
      <c r="AN153" s="34">
        <v>153</v>
      </c>
      <c r="AO153" s="32">
        <f t="shared" si="11"/>
        <v>113.66000000000001</v>
      </c>
      <c r="AP153" s="34">
        <v>153</v>
      </c>
      <c r="AQ153" s="32">
        <f t="shared" si="12"/>
        <v>242.20000000000005</v>
      </c>
      <c r="AR153" s="34">
        <v>153</v>
      </c>
    </row>
    <row r="154" spans="1:44" ht="12.75" customHeight="1">
      <c r="A154" s="26">
        <v>50</v>
      </c>
      <c r="B154" s="27" t="s">
        <v>1092</v>
      </c>
      <c r="C154" s="27" t="s">
        <v>1093</v>
      </c>
      <c r="D154" s="28">
        <v>26.75</v>
      </c>
      <c r="E154" s="27" t="s">
        <v>1094</v>
      </c>
      <c r="F154" s="28">
        <v>58.19</v>
      </c>
      <c r="G154" s="27" t="s">
        <v>1095</v>
      </c>
      <c r="H154" s="27" t="s">
        <v>1096</v>
      </c>
      <c r="I154" s="27" t="s">
        <v>1097</v>
      </c>
      <c r="J154" s="28">
        <v>312.7</v>
      </c>
      <c r="K154" s="29">
        <v>500.15</v>
      </c>
      <c r="L154" s="26">
        <v>150</v>
      </c>
      <c r="M154" s="27" t="s">
        <v>1098</v>
      </c>
      <c r="N154" s="27" t="s">
        <v>1099</v>
      </c>
      <c r="O154" s="27" t="s">
        <v>1100</v>
      </c>
      <c r="Q154" s="26">
        <v>50</v>
      </c>
      <c r="R154" s="32">
        <f t="shared" si="0"/>
        <v>125.95000000000002</v>
      </c>
      <c r="S154" s="26">
        <v>50</v>
      </c>
      <c r="T154" s="32">
        <f t="shared" si="1"/>
        <v>140.19</v>
      </c>
      <c r="U154" s="26">
        <v>50</v>
      </c>
      <c r="V154" s="32">
        <f t="shared" si="2"/>
        <v>26.75</v>
      </c>
      <c r="W154" s="26">
        <v>50</v>
      </c>
      <c r="X154" s="32">
        <f t="shared" si="15"/>
        <v>64.639999999999986</v>
      </c>
      <c r="Y154" s="26">
        <v>50</v>
      </c>
      <c r="Z154" s="32">
        <f t="shared" si="4"/>
        <v>58.19</v>
      </c>
      <c r="AA154" s="26">
        <v>50</v>
      </c>
      <c r="AB154" s="32">
        <f t="shared" si="5"/>
        <v>341.28</v>
      </c>
      <c r="AC154" s="26">
        <v>50</v>
      </c>
      <c r="AD154" s="32">
        <f t="shared" si="14"/>
        <v>67.680000000000007</v>
      </c>
      <c r="AE154" s="26">
        <v>50</v>
      </c>
      <c r="AF154" s="32">
        <f t="shared" si="13"/>
        <v>73.779999999999987</v>
      </c>
      <c r="AG154" s="26">
        <v>50</v>
      </c>
      <c r="AH154" s="32">
        <f t="shared" si="8"/>
        <v>312.7</v>
      </c>
      <c r="AI154" s="26">
        <v>150</v>
      </c>
      <c r="AJ154" s="32">
        <f t="shared" si="9"/>
        <v>500.15</v>
      </c>
      <c r="AK154" s="26">
        <v>150</v>
      </c>
      <c r="AL154" s="34">
        <v>150</v>
      </c>
      <c r="AM154" s="32">
        <f t="shared" si="10"/>
        <v>126.44000000000003</v>
      </c>
      <c r="AN154" s="34">
        <v>150</v>
      </c>
      <c r="AO154" s="32">
        <f t="shared" si="11"/>
        <v>114.06</v>
      </c>
      <c r="AP154" s="34">
        <v>150</v>
      </c>
      <c r="AQ154" s="32">
        <f t="shared" si="12"/>
        <v>242.95</v>
      </c>
      <c r="AR154" s="34">
        <v>150</v>
      </c>
    </row>
    <row r="155" spans="1:44" ht="12.75" customHeight="1">
      <c r="A155" s="26">
        <v>49</v>
      </c>
      <c r="B155" s="38" t="s">
        <v>1101</v>
      </c>
      <c r="C155" s="38" t="s">
        <v>1102</v>
      </c>
      <c r="D155" s="39">
        <v>26.83</v>
      </c>
      <c r="E155" s="38" t="s">
        <v>1103</v>
      </c>
      <c r="F155" s="39">
        <v>58.36</v>
      </c>
      <c r="G155" s="38" t="s">
        <v>1104</v>
      </c>
      <c r="H155" s="38" t="s">
        <v>1105</v>
      </c>
      <c r="I155" s="38" t="s">
        <v>1106</v>
      </c>
      <c r="J155" s="39">
        <v>315.7</v>
      </c>
      <c r="K155" s="40">
        <v>504.7</v>
      </c>
      <c r="L155" s="26">
        <v>147</v>
      </c>
      <c r="M155" s="38" t="s">
        <v>1107</v>
      </c>
      <c r="N155" s="38" t="s">
        <v>1108</v>
      </c>
      <c r="O155" s="38" t="s">
        <v>1109</v>
      </c>
      <c r="Q155" s="26">
        <v>49</v>
      </c>
      <c r="R155" s="32">
        <f t="shared" si="0"/>
        <v>126.3</v>
      </c>
      <c r="S155" s="26">
        <v>49</v>
      </c>
      <c r="T155" s="32">
        <f t="shared" si="1"/>
        <v>140.57</v>
      </c>
      <c r="U155" s="26">
        <v>49</v>
      </c>
      <c r="V155" s="32">
        <f t="shared" si="2"/>
        <v>26.83</v>
      </c>
      <c r="W155" s="26">
        <v>49</v>
      </c>
      <c r="X155" s="32">
        <f t="shared" si="15"/>
        <v>64.849999999999994</v>
      </c>
      <c r="Y155" s="26">
        <v>49</v>
      </c>
      <c r="Z155" s="32">
        <f t="shared" si="4"/>
        <v>58.36</v>
      </c>
      <c r="AA155" s="26">
        <v>49</v>
      </c>
      <c r="AB155" s="32">
        <f t="shared" si="5"/>
        <v>342.21999999999997</v>
      </c>
      <c r="AC155" s="26">
        <v>49</v>
      </c>
      <c r="AD155" s="32">
        <f t="shared" si="14"/>
        <v>67.929999999999993</v>
      </c>
      <c r="AE155" s="26">
        <v>49</v>
      </c>
      <c r="AF155" s="32">
        <f t="shared" si="13"/>
        <v>74.010000000000005</v>
      </c>
      <c r="AG155" s="26">
        <v>49</v>
      </c>
      <c r="AH155" s="32">
        <f t="shared" si="8"/>
        <v>315.7</v>
      </c>
      <c r="AI155" s="26">
        <v>151</v>
      </c>
      <c r="AJ155" s="32">
        <f t="shared" si="9"/>
        <v>504.7</v>
      </c>
      <c r="AK155" s="26">
        <v>151</v>
      </c>
      <c r="AL155" s="34">
        <v>147</v>
      </c>
      <c r="AM155" s="32">
        <f t="shared" si="10"/>
        <v>126.90000000000002</v>
      </c>
      <c r="AN155" s="34">
        <v>147</v>
      </c>
      <c r="AO155" s="32">
        <f t="shared" si="11"/>
        <v>114.46999999999998</v>
      </c>
      <c r="AP155" s="34">
        <v>147</v>
      </c>
      <c r="AQ155" s="32">
        <f t="shared" si="12"/>
        <v>243.70000000000002</v>
      </c>
      <c r="AR155" s="34">
        <v>147</v>
      </c>
    </row>
    <row r="156" spans="1:44" ht="12.75" customHeight="1">
      <c r="A156" s="26">
        <v>48</v>
      </c>
      <c r="B156" s="27" t="s">
        <v>1110</v>
      </c>
      <c r="C156" s="27" t="s">
        <v>1111</v>
      </c>
      <c r="D156" s="28">
        <v>26.91</v>
      </c>
      <c r="E156" s="27" t="s">
        <v>1001</v>
      </c>
      <c r="F156" s="28">
        <v>58.54</v>
      </c>
      <c r="G156" s="27" t="s">
        <v>1112</v>
      </c>
      <c r="H156" s="27" t="s">
        <v>1113</v>
      </c>
      <c r="I156" s="27" t="s">
        <v>1114</v>
      </c>
      <c r="J156" s="28">
        <v>318.75</v>
      </c>
      <c r="K156" s="29">
        <v>509.3</v>
      </c>
      <c r="L156" s="26">
        <v>144</v>
      </c>
      <c r="M156" s="27" t="s">
        <v>1115</v>
      </c>
      <c r="N156" s="27" t="s">
        <v>1116</v>
      </c>
      <c r="O156" s="27" t="s">
        <v>1117</v>
      </c>
      <c r="Q156" s="26">
        <v>48</v>
      </c>
      <c r="R156" s="32">
        <f t="shared" si="0"/>
        <v>126.66000000000003</v>
      </c>
      <c r="S156" s="26">
        <v>48</v>
      </c>
      <c r="T156" s="32">
        <f t="shared" si="1"/>
        <v>140.96999999999997</v>
      </c>
      <c r="U156" s="26">
        <v>48</v>
      </c>
      <c r="V156" s="32">
        <f t="shared" si="2"/>
        <v>26.91</v>
      </c>
      <c r="W156" s="26">
        <v>48</v>
      </c>
      <c r="X156" s="32">
        <f t="shared" si="15"/>
        <v>65.050000000000011</v>
      </c>
      <c r="Y156" s="26">
        <v>48</v>
      </c>
      <c r="Z156" s="32">
        <f t="shared" si="4"/>
        <v>58.54</v>
      </c>
      <c r="AA156" s="26">
        <v>48</v>
      </c>
      <c r="AB156" s="32">
        <f t="shared" si="5"/>
        <v>343.15999999999997</v>
      </c>
      <c r="AC156" s="26">
        <v>48</v>
      </c>
      <c r="AD156" s="32">
        <f t="shared" si="14"/>
        <v>68.180000000000007</v>
      </c>
      <c r="AE156" s="26">
        <v>48</v>
      </c>
      <c r="AF156" s="32">
        <f t="shared" si="13"/>
        <v>74.25</v>
      </c>
      <c r="AG156" s="26">
        <v>48</v>
      </c>
      <c r="AH156" s="32">
        <f t="shared" si="8"/>
        <v>318.75</v>
      </c>
      <c r="AI156" s="26">
        <v>152</v>
      </c>
      <c r="AJ156" s="32">
        <f t="shared" si="9"/>
        <v>509.3</v>
      </c>
      <c r="AK156" s="26">
        <v>152</v>
      </c>
      <c r="AL156" s="34">
        <v>144</v>
      </c>
      <c r="AM156" s="32">
        <f t="shared" si="10"/>
        <v>127.35999999999999</v>
      </c>
      <c r="AN156" s="34">
        <v>144</v>
      </c>
      <c r="AO156" s="32">
        <f t="shared" si="11"/>
        <v>114.88999999999999</v>
      </c>
      <c r="AP156" s="34">
        <v>144</v>
      </c>
      <c r="AQ156" s="32">
        <f t="shared" si="12"/>
        <v>244.46000000000004</v>
      </c>
      <c r="AR156" s="34">
        <v>144</v>
      </c>
    </row>
    <row r="157" spans="1:44" ht="12.75" customHeight="1">
      <c r="A157" s="26">
        <v>47</v>
      </c>
      <c r="B157" s="38" t="s">
        <v>1118</v>
      </c>
      <c r="C157" s="38" t="s">
        <v>1119</v>
      </c>
      <c r="D157" s="39">
        <v>27</v>
      </c>
      <c r="E157" s="38" t="s">
        <v>763</v>
      </c>
      <c r="F157" s="39">
        <v>58.71</v>
      </c>
      <c r="G157" s="38" t="s">
        <v>1120</v>
      </c>
      <c r="H157" s="38" t="s">
        <v>1121</v>
      </c>
      <c r="I157" s="38" t="s">
        <v>1122</v>
      </c>
      <c r="J157" s="39">
        <v>321.75</v>
      </c>
      <c r="K157" s="40">
        <v>513.9</v>
      </c>
      <c r="L157" s="26">
        <v>141</v>
      </c>
      <c r="M157" s="38" t="s">
        <v>1123</v>
      </c>
      <c r="N157" s="38" t="s">
        <v>1124</v>
      </c>
      <c r="O157" s="38" t="s">
        <v>1125</v>
      </c>
      <c r="Q157" s="26">
        <v>47</v>
      </c>
      <c r="R157" s="32">
        <f t="shared" si="0"/>
        <v>127.02</v>
      </c>
      <c r="S157" s="26">
        <v>47</v>
      </c>
      <c r="T157" s="32">
        <f t="shared" si="1"/>
        <v>141.35999999999999</v>
      </c>
      <c r="U157" s="26">
        <v>47</v>
      </c>
      <c r="V157" s="32">
        <f t="shared" si="2"/>
        <v>27</v>
      </c>
      <c r="W157" s="26">
        <v>47</v>
      </c>
      <c r="X157" s="32">
        <f t="shared" si="15"/>
        <v>65.260000000000005</v>
      </c>
      <c r="Y157" s="26">
        <v>47</v>
      </c>
      <c r="Z157" s="32">
        <f t="shared" si="4"/>
        <v>58.71</v>
      </c>
      <c r="AA157" s="26">
        <v>47</v>
      </c>
      <c r="AB157" s="32">
        <f t="shared" si="5"/>
        <v>344.11</v>
      </c>
      <c r="AC157" s="26">
        <v>47</v>
      </c>
      <c r="AD157" s="32">
        <f t="shared" si="14"/>
        <v>68.44</v>
      </c>
      <c r="AE157" s="26">
        <v>47</v>
      </c>
      <c r="AF157" s="32">
        <f t="shared" si="13"/>
        <v>74.489999999999995</v>
      </c>
      <c r="AG157" s="26">
        <v>47</v>
      </c>
      <c r="AH157" s="32">
        <f t="shared" si="8"/>
        <v>321.75</v>
      </c>
      <c r="AI157" s="26">
        <v>153</v>
      </c>
      <c r="AJ157" s="32">
        <f t="shared" si="9"/>
        <v>513.9</v>
      </c>
      <c r="AK157" s="26">
        <v>153</v>
      </c>
      <c r="AL157" s="34">
        <v>141</v>
      </c>
      <c r="AM157" s="32">
        <f t="shared" si="10"/>
        <v>127.82</v>
      </c>
      <c r="AN157" s="34">
        <v>141</v>
      </c>
      <c r="AO157" s="32">
        <f t="shared" si="11"/>
        <v>115.31</v>
      </c>
      <c r="AP157" s="34">
        <v>141</v>
      </c>
      <c r="AQ157" s="32">
        <f t="shared" si="12"/>
        <v>245.21999999999997</v>
      </c>
      <c r="AR157" s="34">
        <v>141</v>
      </c>
    </row>
    <row r="158" spans="1:44" ht="12.75" customHeight="1">
      <c r="A158" s="26">
        <v>46</v>
      </c>
      <c r="B158" s="27" t="s">
        <v>1126</v>
      </c>
      <c r="C158" s="27" t="s">
        <v>1127</v>
      </c>
      <c r="D158" s="28">
        <v>27.08</v>
      </c>
      <c r="E158" s="27" t="s">
        <v>1128</v>
      </c>
      <c r="F158" s="28">
        <v>58.89</v>
      </c>
      <c r="G158" s="27" t="s">
        <v>1129</v>
      </c>
      <c r="H158" s="27" t="s">
        <v>1130</v>
      </c>
      <c r="I158" s="27" t="s">
        <v>1131</v>
      </c>
      <c r="J158" s="28">
        <v>324.85000000000002</v>
      </c>
      <c r="K158" s="29">
        <v>518.6</v>
      </c>
      <c r="L158" s="26">
        <v>138</v>
      </c>
      <c r="M158" s="27" t="s">
        <v>1132</v>
      </c>
      <c r="N158" s="27" t="s">
        <v>1133</v>
      </c>
      <c r="O158" s="27" t="s">
        <v>1134</v>
      </c>
      <c r="Q158" s="26">
        <v>46</v>
      </c>
      <c r="R158" s="32">
        <f t="shared" si="0"/>
        <v>127.38000000000001</v>
      </c>
      <c r="S158" s="26">
        <v>46</v>
      </c>
      <c r="T158" s="32">
        <f t="shared" si="1"/>
        <v>141.75</v>
      </c>
      <c r="U158" s="26">
        <v>46</v>
      </c>
      <c r="V158" s="32">
        <f t="shared" si="2"/>
        <v>27.08</v>
      </c>
      <c r="W158" s="26">
        <v>46</v>
      </c>
      <c r="X158" s="32">
        <f t="shared" si="15"/>
        <v>65.47</v>
      </c>
      <c r="Y158" s="26">
        <v>46</v>
      </c>
      <c r="Z158" s="32">
        <f t="shared" si="4"/>
        <v>58.89</v>
      </c>
      <c r="AA158" s="26">
        <v>46</v>
      </c>
      <c r="AB158" s="32">
        <f t="shared" si="5"/>
        <v>345.07</v>
      </c>
      <c r="AC158" s="26">
        <v>46</v>
      </c>
      <c r="AD158" s="32">
        <f t="shared" si="14"/>
        <v>68.69</v>
      </c>
      <c r="AE158" s="26">
        <v>46</v>
      </c>
      <c r="AF158" s="32">
        <f t="shared" si="13"/>
        <v>74.73</v>
      </c>
      <c r="AG158" s="26">
        <v>46</v>
      </c>
      <c r="AH158" s="32">
        <f t="shared" si="8"/>
        <v>324.85000000000002</v>
      </c>
      <c r="AI158" s="26">
        <v>154</v>
      </c>
      <c r="AJ158" s="32">
        <f t="shared" si="9"/>
        <v>518.6</v>
      </c>
      <c r="AK158" s="26">
        <v>154</v>
      </c>
      <c r="AL158" s="34">
        <v>138</v>
      </c>
      <c r="AM158" s="32">
        <f t="shared" si="10"/>
        <v>128.29</v>
      </c>
      <c r="AN158" s="34">
        <v>138</v>
      </c>
      <c r="AO158" s="32">
        <f t="shared" si="11"/>
        <v>115.72</v>
      </c>
      <c r="AP158" s="34">
        <v>138</v>
      </c>
      <c r="AQ158" s="32">
        <f t="shared" si="12"/>
        <v>245.99</v>
      </c>
      <c r="AR158" s="34">
        <v>138</v>
      </c>
    </row>
    <row r="159" spans="1:44" ht="12.75" customHeight="1">
      <c r="A159" s="26">
        <v>45</v>
      </c>
      <c r="B159" s="38" t="s">
        <v>1135</v>
      </c>
      <c r="C159" s="38" t="s">
        <v>1136</v>
      </c>
      <c r="D159" s="39">
        <v>27.16</v>
      </c>
      <c r="E159" s="38" t="s">
        <v>1137</v>
      </c>
      <c r="F159" s="39">
        <v>59.06</v>
      </c>
      <c r="G159" s="38" t="s">
        <v>1138</v>
      </c>
      <c r="H159" s="38" t="s">
        <v>906</v>
      </c>
      <c r="I159" s="38" t="s">
        <v>1139</v>
      </c>
      <c r="J159" s="39">
        <v>328</v>
      </c>
      <c r="K159" s="40">
        <v>523.29999999999995</v>
      </c>
      <c r="L159" s="26">
        <v>135</v>
      </c>
      <c r="M159" s="38" t="s">
        <v>1140</v>
      </c>
      <c r="N159" s="38" t="s">
        <v>1141</v>
      </c>
      <c r="O159" s="38" t="s">
        <v>1142</v>
      </c>
      <c r="Q159" s="26">
        <v>45</v>
      </c>
      <c r="R159" s="32">
        <f t="shared" si="0"/>
        <v>127.74</v>
      </c>
      <c r="S159" s="26">
        <v>45</v>
      </c>
      <c r="T159" s="32">
        <f t="shared" si="1"/>
        <v>142.15</v>
      </c>
      <c r="U159" s="26">
        <v>45</v>
      </c>
      <c r="V159" s="32">
        <f t="shared" si="2"/>
        <v>27.16</v>
      </c>
      <c r="W159" s="26">
        <v>45</v>
      </c>
      <c r="X159" s="32">
        <f t="shared" si="15"/>
        <v>65.690000000000012</v>
      </c>
      <c r="Y159" s="26">
        <v>45</v>
      </c>
      <c r="Z159" s="32">
        <f t="shared" si="4"/>
        <v>59.06</v>
      </c>
      <c r="AA159" s="26">
        <v>45</v>
      </c>
      <c r="AB159" s="32">
        <f t="shared" si="5"/>
        <v>346.03</v>
      </c>
      <c r="AC159" s="26">
        <v>45</v>
      </c>
      <c r="AD159" s="32">
        <f t="shared" si="14"/>
        <v>68.95</v>
      </c>
      <c r="AE159" s="26">
        <v>45</v>
      </c>
      <c r="AF159" s="32">
        <f t="shared" si="13"/>
        <v>74.97</v>
      </c>
      <c r="AG159" s="26">
        <v>45</v>
      </c>
      <c r="AH159" s="32">
        <f t="shared" si="8"/>
        <v>328</v>
      </c>
      <c r="AI159" s="26">
        <v>155</v>
      </c>
      <c r="AJ159" s="32">
        <f t="shared" si="9"/>
        <v>523.29999999999995</v>
      </c>
      <c r="AK159" s="26">
        <v>155</v>
      </c>
      <c r="AL159" s="34">
        <v>135</v>
      </c>
      <c r="AM159" s="32">
        <f t="shared" si="10"/>
        <v>128.76</v>
      </c>
      <c r="AN159" s="34">
        <v>135</v>
      </c>
      <c r="AO159" s="32">
        <f t="shared" si="11"/>
        <v>116.15</v>
      </c>
      <c r="AP159" s="34">
        <v>135</v>
      </c>
      <c r="AQ159" s="32">
        <f t="shared" si="12"/>
        <v>246.76000000000002</v>
      </c>
      <c r="AR159" s="34">
        <v>135</v>
      </c>
    </row>
    <row r="160" spans="1:44" ht="12.75" customHeight="1">
      <c r="A160" s="26">
        <v>44</v>
      </c>
      <c r="B160" s="27" t="s">
        <v>1143</v>
      </c>
      <c r="C160" s="27" t="s">
        <v>1144</v>
      </c>
      <c r="D160" s="28">
        <v>27.25</v>
      </c>
      <c r="E160" s="27" t="s">
        <v>1145</v>
      </c>
      <c r="F160" s="28">
        <v>59.24</v>
      </c>
      <c r="G160" s="27" t="s">
        <v>1146</v>
      </c>
      <c r="H160" s="27" t="s">
        <v>1147</v>
      </c>
      <c r="I160" s="27" t="s">
        <v>1148</v>
      </c>
      <c r="J160" s="28">
        <v>331.15</v>
      </c>
      <c r="K160" s="29">
        <v>528.1</v>
      </c>
      <c r="L160" s="26">
        <v>132</v>
      </c>
      <c r="M160" s="27" t="s">
        <v>1149</v>
      </c>
      <c r="N160" s="27" t="s">
        <v>1150</v>
      </c>
      <c r="O160" s="27" t="s">
        <v>1151</v>
      </c>
      <c r="Q160" s="26">
        <v>44</v>
      </c>
      <c r="R160" s="32">
        <f t="shared" si="0"/>
        <v>128.11000000000001</v>
      </c>
      <c r="S160" s="26">
        <v>44</v>
      </c>
      <c r="T160" s="32">
        <f t="shared" si="1"/>
        <v>142.54999999999998</v>
      </c>
      <c r="U160" s="26">
        <v>44</v>
      </c>
      <c r="V160" s="32">
        <f t="shared" si="2"/>
        <v>27.25</v>
      </c>
      <c r="W160" s="26">
        <v>44</v>
      </c>
      <c r="X160" s="32">
        <f t="shared" si="15"/>
        <v>65.900000000000006</v>
      </c>
      <c r="Y160" s="26">
        <v>44</v>
      </c>
      <c r="Z160" s="32">
        <f t="shared" si="4"/>
        <v>59.24</v>
      </c>
      <c r="AA160" s="26">
        <v>44</v>
      </c>
      <c r="AB160" s="32">
        <f t="shared" si="5"/>
        <v>346.98999999999995</v>
      </c>
      <c r="AC160" s="26">
        <v>44</v>
      </c>
      <c r="AD160" s="32">
        <f t="shared" si="14"/>
        <v>69.209999999999994</v>
      </c>
      <c r="AE160" s="26">
        <v>44</v>
      </c>
      <c r="AF160" s="32">
        <f t="shared" si="13"/>
        <v>75.209999999999994</v>
      </c>
      <c r="AG160" s="26">
        <v>44</v>
      </c>
      <c r="AH160" s="32">
        <f t="shared" si="8"/>
        <v>331.15</v>
      </c>
      <c r="AI160" s="26">
        <v>156</v>
      </c>
      <c r="AJ160" s="32">
        <f t="shared" si="9"/>
        <v>528.1</v>
      </c>
      <c r="AK160" s="26">
        <v>156</v>
      </c>
      <c r="AL160" s="34">
        <v>132</v>
      </c>
      <c r="AM160" s="32">
        <f t="shared" si="10"/>
        <v>129.23000000000002</v>
      </c>
      <c r="AN160" s="34">
        <v>132</v>
      </c>
      <c r="AO160" s="32">
        <f t="shared" si="11"/>
        <v>116.56999999999998</v>
      </c>
      <c r="AP160" s="34">
        <v>132</v>
      </c>
      <c r="AQ160" s="32">
        <f t="shared" si="12"/>
        <v>247.54</v>
      </c>
      <c r="AR160" s="34">
        <v>132</v>
      </c>
    </row>
    <row r="161" spans="1:44" ht="12.75" customHeight="1">
      <c r="A161" s="26">
        <v>43</v>
      </c>
      <c r="B161" s="38" t="s">
        <v>1152</v>
      </c>
      <c r="C161" s="38" t="s">
        <v>1153</v>
      </c>
      <c r="D161" s="39">
        <v>27.33</v>
      </c>
      <c r="E161" s="38" t="s">
        <v>1154</v>
      </c>
      <c r="F161" s="39">
        <v>59.42</v>
      </c>
      <c r="G161" s="38" t="s">
        <v>1155</v>
      </c>
      <c r="H161" s="38" t="s">
        <v>1156</v>
      </c>
      <c r="I161" s="38" t="s">
        <v>1157</v>
      </c>
      <c r="J161" s="39">
        <v>334.3</v>
      </c>
      <c r="K161" s="40">
        <v>532.9</v>
      </c>
      <c r="L161" s="26">
        <v>129</v>
      </c>
      <c r="M161" s="38" t="s">
        <v>1158</v>
      </c>
      <c r="N161" s="38" t="s">
        <v>1159</v>
      </c>
      <c r="O161" s="38" t="s">
        <v>1160</v>
      </c>
      <c r="Q161" s="26">
        <v>43</v>
      </c>
      <c r="R161" s="32">
        <f t="shared" si="0"/>
        <v>128.47</v>
      </c>
      <c r="S161" s="26">
        <v>43</v>
      </c>
      <c r="T161" s="32">
        <f t="shared" si="1"/>
        <v>142.94999999999999</v>
      </c>
      <c r="U161" s="26">
        <v>43</v>
      </c>
      <c r="V161" s="32">
        <f t="shared" si="2"/>
        <v>27.33</v>
      </c>
      <c r="W161" s="26">
        <v>43</v>
      </c>
      <c r="X161" s="32">
        <f t="shared" si="15"/>
        <v>66.110000000000014</v>
      </c>
      <c r="Y161" s="26">
        <v>43</v>
      </c>
      <c r="Z161" s="32">
        <f t="shared" si="4"/>
        <v>59.42</v>
      </c>
      <c r="AA161" s="26">
        <v>43</v>
      </c>
      <c r="AB161" s="32">
        <f t="shared" si="5"/>
        <v>347.96</v>
      </c>
      <c r="AC161" s="26">
        <v>43</v>
      </c>
      <c r="AD161" s="32">
        <f t="shared" si="14"/>
        <v>69.47</v>
      </c>
      <c r="AE161" s="26">
        <v>43</v>
      </c>
      <c r="AF161" s="32">
        <f t="shared" si="13"/>
        <v>75.460000000000008</v>
      </c>
      <c r="AG161" s="26">
        <v>43</v>
      </c>
      <c r="AH161" s="32">
        <f t="shared" si="8"/>
        <v>334.3</v>
      </c>
      <c r="AI161" s="26">
        <v>157</v>
      </c>
      <c r="AJ161" s="32">
        <f t="shared" si="9"/>
        <v>532.9</v>
      </c>
      <c r="AK161" s="26">
        <v>157</v>
      </c>
      <c r="AL161" s="34">
        <v>129</v>
      </c>
      <c r="AM161" s="32">
        <f t="shared" si="10"/>
        <v>129.71</v>
      </c>
      <c r="AN161" s="34">
        <v>129</v>
      </c>
      <c r="AO161" s="32">
        <f t="shared" si="11"/>
        <v>117</v>
      </c>
      <c r="AP161" s="34">
        <v>129</v>
      </c>
      <c r="AQ161" s="32">
        <f t="shared" si="12"/>
        <v>248.32</v>
      </c>
      <c r="AR161" s="34">
        <v>129</v>
      </c>
    </row>
    <row r="162" spans="1:44" ht="12.75" customHeight="1">
      <c r="A162" s="26">
        <v>42</v>
      </c>
      <c r="B162" s="27" t="s">
        <v>1161</v>
      </c>
      <c r="C162" s="27" t="s">
        <v>1162</v>
      </c>
      <c r="D162" s="28">
        <v>27.42</v>
      </c>
      <c r="E162" s="27" t="s">
        <v>1163</v>
      </c>
      <c r="F162" s="28">
        <v>59.6</v>
      </c>
      <c r="G162" s="27" t="s">
        <v>1164</v>
      </c>
      <c r="H162" s="27" t="s">
        <v>1165</v>
      </c>
      <c r="I162" s="27" t="s">
        <v>1166</v>
      </c>
      <c r="J162" s="28">
        <v>337.5</v>
      </c>
      <c r="K162" s="29">
        <v>537.75</v>
      </c>
      <c r="L162" s="26">
        <v>126</v>
      </c>
      <c r="M162" s="27" t="s">
        <v>1167</v>
      </c>
      <c r="N162" s="27" t="s">
        <v>1168</v>
      </c>
      <c r="O162" s="27" t="s">
        <v>1169</v>
      </c>
      <c r="Q162" s="26">
        <v>42</v>
      </c>
      <c r="R162" s="32">
        <f t="shared" si="0"/>
        <v>128.84</v>
      </c>
      <c r="S162" s="26">
        <v>42</v>
      </c>
      <c r="T162" s="32">
        <f t="shared" si="1"/>
        <v>143.35999999999999</v>
      </c>
      <c r="U162" s="26">
        <v>42</v>
      </c>
      <c r="V162" s="32">
        <f t="shared" si="2"/>
        <v>27.42</v>
      </c>
      <c r="W162" s="26">
        <v>42</v>
      </c>
      <c r="X162" s="32">
        <f t="shared" si="15"/>
        <v>66.33</v>
      </c>
      <c r="Y162" s="26">
        <v>42</v>
      </c>
      <c r="Z162" s="32">
        <f t="shared" si="4"/>
        <v>59.6</v>
      </c>
      <c r="AA162" s="26">
        <v>42</v>
      </c>
      <c r="AB162" s="32">
        <f t="shared" si="5"/>
        <v>348.94</v>
      </c>
      <c r="AC162" s="26">
        <v>42</v>
      </c>
      <c r="AD162" s="32">
        <f t="shared" si="14"/>
        <v>69.73</v>
      </c>
      <c r="AE162" s="26">
        <v>42</v>
      </c>
      <c r="AF162" s="32">
        <f t="shared" si="13"/>
        <v>75.7</v>
      </c>
      <c r="AG162" s="26">
        <v>42</v>
      </c>
      <c r="AH162" s="32">
        <f t="shared" si="8"/>
        <v>337.5</v>
      </c>
      <c r="AI162" s="26">
        <v>158</v>
      </c>
      <c r="AJ162" s="32">
        <f t="shared" si="9"/>
        <v>537.75</v>
      </c>
      <c r="AK162" s="26">
        <v>158</v>
      </c>
      <c r="AL162" s="34">
        <v>126</v>
      </c>
      <c r="AM162" s="32">
        <f t="shared" si="10"/>
        <v>130.19</v>
      </c>
      <c r="AN162" s="34">
        <v>126</v>
      </c>
      <c r="AO162" s="32">
        <f t="shared" si="11"/>
        <v>117.43999999999998</v>
      </c>
      <c r="AP162" s="34">
        <v>126</v>
      </c>
      <c r="AQ162" s="32">
        <f t="shared" si="12"/>
        <v>249.10999999999996</v>
      </c>
      <c r="AR162" s="34">
        <v>126</v>
      </c>
    </row>
    <row r="163" spans="1:44" ht="12.75" customHeight="1">
      <c r="A163" s="26">
        <v>41</v>
      </c>
      <c r="B163" s="38" t="s">
        <v>1170</v>
      </c>
      <c r="C163" s="38" t="s">
        <v>1171</v>
      </c>
      <c r="D163" s="39">
        <v>27.5</v>
      </c>
      <c r="E163" s="38" t="s">
        <v>1172</v>
      </c>
      <c r="F163" s="39">
        <v>59.78</v>
      </c>
      <c r="G163" s="38" t="s">
        <v>1173</v>
      </c>
      <c r="H163" s="38" t="s">
        <v>949</v>
      </c>
      <c r="I163" s="38" t="s">
        <v>1174</v>
      </c>
      <c r="J163" s="39">
        <v>340.75</v>
      </c>
      <c r="K163" s="40">
        <v>542.6</v>
      </c>
      <c r="L163" s="26">
        <v>123</v>
      </c>
      <c r="M163" s="38" t="s">
        <v>1175</v>
      </c>
      <c r="N163" s="38" t="s">
        <v>1176</v>
      </c>
      <c r="O163" s="38" t="s">
        <v>1177</v>
      </c>
      <c r="Q163" s="26">
        <v>41</v>
      </c>
      <c r="R163" s="32">
        <f t="shared" si="0"/>
        <v>129.21</v>
      </c>
      <c r="S163" s="26">
        <v>41</v>
      </c>
      <c r="T163" s="32">
        <f t="shared" si="1"/>
        <v>143.76000000000002</v>
      </c>
      <c r="U163" s="26">
        <v>41</v>
      </c>
      <c r="V163" s="32">
        <f t="shared" si="2"/>
        <v>27.5</v>
      </c>
      <c r="W163" s="26">
        <v>41</v>
      </c>
      <c r="X163" s="32">
        <f t="shared" si="15"/>
        <v>66.55</v>
      </c>
      <c r="Y163" s="26">
        <v>41</v>
      </c>
      <c r="Z163" s="32">
        <f t="shared" si="4"/>
        <v>59.78</v>
      </c>
      <c r="AA163" s="26">
        <v>41</v>
      </c>
      <c r="AB163" s="32">
        <f t="shared" si="5"/>
        <v>349.91999999999996</v>
      </c>
      <c r="AC163" s="26">
        <v>41</v>
      </c>
      <c r="AD163" s="32">
        <f t="shared" si="14"/>
        <v>69.990000000000009</v>
      </c>
      <c r="AE163" s="26">
        <v>41</v>
      </c>
      <c r="AF163" s="32">
        <f t="shared" si="13"/>
        <v>75.95</v>
      </c>
      <c r="AG163" s="26">
        <v>41</v>
      </c>
      <c r="AH163" s="32">
        <f t="shared" si="8"/>
        <v>340.75</v>
      </c>
      <c r="AI163" s="26">
        <v>159</v>
      </c>
      <c r="AJ163" s="32">
        <f t="shared" si="9"/>
        <v>542.6</v>
      </c>
      <c r="AK163" s="26">
        <v>159</v>
      </c>
      <c r="AL163" s="34">
        <v>123</v>
      </c>
      <c r="AM163" s="32">
        <f t="shared" si="10"/>
        <v>130.67000000000002</v>
      </c>
      <c r="AN163" s="34">
        <v>123</v>
      </c>
      <c r="AO163" s="32">
        <f t="shared" si="11"/>
        <v>117.86999999999999</v>
      </c>
      <c r="AP163" s="34">
        <v>123</v>
      </c>
      <c r="AQ163" s="32">
        <f t="shared" si="12"/>
        <v>249.9</v>
      </c>
      <c r="AR163" s="34">
        <v>123</v>
      </c>
    </row>
    <row r="164" spans="1:44" ht="12.75" customHeight="1">
      <c r="A164" s="26">
        <v>40</v>
      </c>
      <c r="B164" s="27" t="s">
        <v>1178</v>
      </c>
      <c r="C164" s="27" t="s">
        <v>1179</v>
      </c>
      <c r="D164" s="28">
        <v>27.59</v>
      </c>
      <c r="E164" s="27" t="s">
        <v>819</v>
      </c>
      <c r="F164" s="28">
        <v>59.97</v>
      </c>
      <c r="G164" s="27" t="s">
        <v>1180</v>
      </c>
      <c r="H164" s="27" t="s">
        <v>1181</v>
      </c>
      <c r="I164" s="27" t="s">
        <v>1182</v>
      </c>
      <c r="J164" s="28">
        <v>344</v>
      </c>
      <c r="K164" s="29">
        <v>547.54999999999995</v>
      </c>
      <c r="L164" s="26">
        <v>120</v>
      </c>
      <c r="M164" s="27" t="s">
        <v>1183</v>
      </c>
      <c r="N164" s="27" t="s">
        <v>893</v>
      </c>
      <c r="O164" s="27" t="s">
        <v>1184</v>
      </c>
      <c r="Q164" s="26">
        <v>40</v>
      </c>
      <c r="R164" s="32">
        <f t="shared" si="0"/>
        <v>129.58000000000001</v>
      </c>
      <c r="S164" s="26">
        <v>40</v>
      </c>
      <c r="T164" s="32">
        <f t="shared" si="1"/>
        <v>144.17000000000002</v>
      </c>
      <c r="U164" s="26">
        <v>40</v>
      </c>
      <c r="V164" s="32">
        <f t="shared" si="2"/>
        <v>27.59</v>
      </c>
      <c r="W164" s="26">
        <v>40</v>
      </c>
      <c r="X164" s="32">
        <f t="shared" si="15"/>
        <v>66.77</v>
      </c>
      <c r="Y164" s="26">
        <v>40</v>
      </c>
      <c r="Z164" s="32">
        <f t="shared" si="4"/>
        <v>59.97</v>
      </c>
      <c r="AA164" s="26">
        <v>40</v>
      </c>
      <c r="AB164" s="32">
        <f t="shared" si="5"/>
        <v>350.90999999999997</v>
      </c>
      <c r="AC164" s="26">
        <v>40</v>
      </c>
      <c r="AD164" s="32">
        <f t="shared" si="14"/>
        <v>70.260000000000005</v>
      </c>
      <c r="AE164" s="26">
        <v>40</v>
      </c>
      <c r="AF164" s="32">
        <f t="shared" si="13"/>
        <v>76.2</v>
      </c>
      <c r="AG164" s="26">
        <v>40</v>
      </c>
      <c r="AH164" s="32">
        <f t="shared" si="8"/>
        <v>344</v>
      </c>
      <c r="AI164" s="26">
        <v>160</v>
      </c>
      <c r="AJ164" s="32">
        <f t="shared" si="9"/>
        <v>547.54999999999995</v>
      </c>
      <c r="AK164" s="26">
        <v>160</v>
      </c>
      <c r="AL164" s="34">
        <v>120</v>
      </c>
      <c r="AM164" s="32">
        <f t="shared" si="10"/>
        <v>131.16</v>
      </c>
      <c r="AN164" s="34">
        <v>120</v>
      </c>
      <c r="AO164" s="32">
        <f t="shared" si="11"/>
        <v>118.30999999999999</v>
      </c>
      <c r="AP164" s="34">
        <v>120</v>
      </c>
      <c r="AQ164" s="32">
        <f t="shared" si="12"/>
        <v>250.68999999999997</v>
      </c>
      <c r="AR164" s="34">
        <v>120</v>
      </c>
    </row>
    <row r="165" spans="1:44" ht="12.75" customHeight="1">
      <c r="A165" s="26">
        <v>39</v>
      </c>
      <c r="B165" s="38" t="s">
        <v>1185</v>
      </c>
      <c r="C165" s="38" t="s">
        <v>1186</v>
      </c>
      <c r="D165" s="39">
        <v>27.67</v>
      </c>
      <c r="E165" s="38" t="s">
        <v>1187</v>
      </c>
      <c r="F165" s="38" t="s">
        <v>1188</v>
      </c>
      <c r="G165" s="38" t="s">
        <v>1189</v>
      </c>
      <c r="H165" s="38" t="s">
        <v>1190</v>
      </c>
      <c r="I165" s="38" t="s">
        <v>1191</v>
      </c>
      <c r="J165" s="39">
        <v>347.3</v>
      </c>
      <c r="K165" s="40">
        <v>552.5</v>
      </c>
      <c r="L165" s="26">
        <v>117</v>
      </c>
      <c r="M165" s="38" t="s">
        <v>1192</v>
      </c>
      <c r="N165" s="38" t="s">
        <v>942</v>
      </c>
      <c r="O165" s="38" t="s">
        <v>174</v>
      </c>
      <c r="Q165" s="26">
        <v>39</v>
      </c>
      <c r="R165" s="32">
        <f t="shared" si="0"/>
        <v>129.96</v>
      </c>
      <c r="S165" s="26">
        <v>39</v>
      </c>
      <c r="T165" s="32">
        <f t="shared" si="1"/>
        <v>144.57999999999998</v>
      </c>
      <c r="U165" s="26">
        <v>39</v>
      </c>
      <c r="V165" s="32">
        <f t="shared" si="2"/>
        <v>27.67</v>
      </c>
      <c r="W165" s="26">
        <v>39</v>
      </c>
      <c r="X165" s="32">
        <f t="shared" si="15"/>
        <v>66.990000000000009</v>
      </c>
      <c r="Y165" s="26">
        <v>39</v>
      </c>
      <c r="Z165" s="32">
        <f t="shared" ref="Z165:Z204" si="16">F165*86400</f>
        <v>60.149999999999991</v>
      </c>
      <c r="AA165" s="26">
        <v>39</v>
      </c>
      <c r="AB165" s="32">
        <f t="shared" si="5"/>
        <v>351.9</v>
      </c>
      <c r="AC165" s="26">
        <v>39</v>
      </c>
      <c r="AD165" s="32">
        <f t="shared" si="14"/>
        <v>70.53</v>
      </c>
      <c r="AE165" s="26">
        <v>39</v>
      </c>
      <c r="AF165" s="32">
        <f t="shared" si="13"/>
        <v>76.45</v>
      </c>
      <c r="AG165" s="26">
        <v>39</v>
      </c>
      <c r="AH165" s="32">
        <f t="shared" si="8"/>
        <v>347.3</v>
      </c>
      <c r="AI165" s="26">
        <v>161</v>
      </c>
      <c r="AJ165" s="32">
        <f t="shared" si="9"/>
        <v>552.5</v>
      </c>
      <c r="AK165" s="26">
        <v>161</v>
      </c>
      <c r="AL165" s="34">
        <v>117</v>
      </c>
      <c r="AM165" s="32">
        <f t="shared" si="10"/>
        <v>131.65</v>
      </c>
      <c r="AN165" s="34">
        <v>117</v>
      </c>
      <c r="AO165" s="32">
        <f t="shared" si="11"/>
        <v>118.75</v>
      </c>
      <c r="AP165" s="34">
        <v>117</v>
      </c>
      <c r="AQ165" s="32">
        <f t="shared" si="12"/>
        <v>251.48999999999998</v>
      </c>
      <c r="AR165" s="34">
        <v>117</v>
      </c>
    </row>
    <row r="166" spans="1:44" ht="12.75" customHeight="1">
      <c r="A166" s="26">
        <v>38</v>
      </c>
      <c r="B166" s="27" t="s">
        <v>1193</v>
      </c>
      <c r="C166" s="27" t="s">
        <v>1194</v>
      </c>
      <c r="D166" s="28">
        <v>27.76</v>
      </c>
      <c r="E166" s="27" t="s">
        <v>1195</v>
      </c>
      <c r="F166" s="27" t="s">
        <v>1196</v>
      </c>
      <c r="G166" s="27" t="s">
        <v>1197</v>
      </c>
      <c r="H166" s="27" t="s">
        <v>1198</v>
      </c>
      <c r="I166" s="27" t="s">
        <v>1199</v>
      </c>
      <c r="J166" s="28">
        <v>350.65</v>
      </c>
      <c r="K166" s="29">
        <v>557.54999999999995</v>
      </c>
      <c r="L166" s="26">
        <v>114</v>
      </c>
      <c r="M166" s="27" t="s">
        <v>902</v>
      </c>
      <c r="N166" s="27" t="s">
        <v>1200</v>
      </c>
      <c r="O166" s="27" t="s">
        <v>1201</v>
      </c>
      <c r="Q166" s="26">
        <v>38</v>
      </c>
      <c r="R166" s="32">
        <f t="shared" si="0"/>
        <v>130.34</v>
      </c>
      <c r="S166" s="26">
        <v>38</v>
      </c>
      <c r="T166" s="32">
        <f t="shared" si="1"/>
        <v>144.98999999999998</v>
      </c>
      <c r="U166" s="26">
        <v>38</v>
      </c>
      <c r="V166" s="32">
        <f t="shared" si="2"/>
        <v>27.76</v>
      </c>
      <c r="W166" s="26">
        <v>38</v>
      </c>
      <c r="X166" s="32">
        <f t="shared" si="15"/>
        <v>67.210000000000008</v>
      </c>
      <c r="Y166" s="26">
        <v>38</v>
      </c>
      <c r="Z166" s="32">
        <f t="shared" si="16"/>
        <v>60.33</v>
      </c>
      <c r="AA166" s="26">
        <v>38</v>
      </c>
      <c r="AB166" s="32">
        <f t="shared" si="5"/>
        <v>352.90000000000003</v>
      </c>
      <c r="AC166" s="26">
        <v>38</v>
      </c>
      <c r="AD166" s="32">
        <f t="shared" si="14"/>
        <v>70.8</v>
      </c>
      <c r="AE166" s="26">
        <v>38</v>
      </c>
      <c r="AF166" s="32">
        <f t="shared" si="13"/>
        <v>76.7</v>
      </c>
      <c r="AG166" s="26">
        <v>38</v>
      </c>
      <c r="AH166" s="32">
        <f t="shared" si="8"/>
        <v>350.65</v>
      </c>
      <c r="AI166" s="26">
        <v>162</v>
      </c>
      <c r="AJ166" s="32">
        <f t="shared" si="9"/>
        <v>557.54999999999995</v>
      </c>
      <c r="AK166" s="26">
        <v>162</v>
      </c>
      <c r="AL166" s="34">
        <v>114</v>
      </c>
      <c r="AM166" s="32">
        <f t="shared" si="10"/>
        <v>132.13999999999999</v>
      </c>
      <c r="AN166" s="34">
        <v>114</v>
      </c>
      <c r="AO166" s="32">
        <f t="shared" si="11"/>
        <v>119.2</v>
      </c>
      <c r="AP166" s="34">
        <v>114</v>
      </c>
      <c r="AQ166" s="32">
        <f t="shared" si="12"/>
        <v>252.29999999999998</v>
      </c>
      <c r="AR166" s="34">
        <v>114</v>
      </c>
    </row>
    <row r="167" spans="1:44" ht="12.75" customHeight="1">
      <c r="A167" s="26">
        <v>37</v>
      </c>
      <c r="B167" s="38" t="s">
        <v>1202</v>
      </c>
      <c r="C167" s="38" t="s">
        <v>1203</v>
      </c>
      <c r="D167" s="39">
        <v>27.85</v>
      </c>
      <c r="E167" s="38" t="s">
        <v>1087</v>
      </c>
      <c r="F167" s="38" t="s">
        <v>1204</v>
      </c>
      <c r="G167" s="38" t="s">
        <v>1205</v>
      </c>
      <c r="H167" s="38" t="s">
        <v>993</v>
      </c>
      <c r="I167" s="38" t="s">
        <v>1206</v>
      </c>
      <c r="J167" s="39">
        <v>354</v>
      </c>
      <c r="K167" s="40">
        <v>562.6</v>
      </c>
      <c r="L167" s="26">
        <v>111</v>
      </c>
      <c r="M167" s="38" t="s">
        <v>1207</v>
      </c>
      <c r="N167" s="38" t="s">
        <v>613</v>
      </c>
      <c r="O167" s="38" t="s">
        <v>1208</v>
      </c>
      <c r="Q167" s="26">
        <v>37</v>
      </c>
      <c r="R167" s="32">
        <f t="shared" si="0"/>
        <v>130.71999999999997</v>
      </c>
      <c r="S167" s="26">
        <v>37</v>
      </c>
      <c r="T167" s="32">
        <f t="shared" si="1"/>
        <v>145.41</v>
      </c>
      <c r="U167" s="26">
        <v>37</v>
      </c>
      <c r="V167" s="32">
        <f t="shared" si="2"/>
        <v>27.85</v>
      </c>
      <c r="W167" s="26">
        <v>37</v>
      </c>
      <c r="X167" s="32">
        <f t="shared" si="15"/>
        <v>67.429999999999978</v>
      </c>
      <c r="Y167" s="26">
        <v>37</v>
      </c>
      <c r="Z167" s="32">
        <f t="shared" si="16"/>
        <v>60.519999999999996</v>
      </c>
      <c r="AA167" s="26">
        <v>37</v>
      </c>
      <c r="AB167" s="32">
        <f t="shared" si="5"/>
        <v>353.90000000000003</v>
      </c>
      <c r="AC167" s="26">
        <v>37</v>
      </c>
      <c r="AD167" s="32">
        <f t="shared" si="14"/>
        <v>71.069999999999993</v>
      </c>
      <c r="AE167" s="26">
        <v>37</v>
      </c>
      <c r="AF167" s="32">
        <f t="shared" si="13"/>
        <v>76.959999999999994</v>
      </c>
      <c r="AG167" s="26">
        <v>37</v>
      </c>
      <c r="AH167" s="32">
        <f t="shared" si="8"/>
        <v>354</v>
      </c>
      <c r="AI167" s="26">
        <v>163</v>
      </c>
      <c r="AJ167" s="32">
        <f t="shared" si="9"/>
        <v>562.6</v>
      </c>
      <c r="AK167" s="26">
        <v>163</v>
      </c>
      <c r="AL167" s="34">
        <v>111</v>
      </c>
      <c r="AM167" s="32">
        <f t="shared" si="10"/>
        <v>132.64000000000001</v>
      </c>
      <c r="AN167" s="34">
        <v>111</v>
      </c>
      <c r="AO167" s="32">
        <f t="shared" si="11"/>
        <v>119.63999999999999</v>
      </c>
      <c r="AP167" s="34">
        <v>111</v>
      </c>
      <c r="AQ167" s="32">
        <f t="shared" si="12"/>
        <v>253.11</v>
      </c>
      <c r="AR167" s="34">
        <v>111</v>
      </c>
    </row>
    <row r="168" spans="1:44" ht="12.75" customHeight="1">
      <c r="A168" s="26">
        <v>36</v>
      </c>
      <c r="B168" s="27" t="s">
        <v>1209</v>
      </c>
      <c r="C168" s="27" t="s">
        <v>1210</v>
      </c>
      <c r="D168" s="28">
        <v>27.94</v>
      </c>
      <c r="E168" s="27" t="s">
        <v>1211</v>
      </c>
      <c r="F168" s="27" t="s">
        <v>1212</v>
      </c>
      <c r="G168" s="27" t="s">
        <v>1213</v>
      </c>
      <c r="H168" s="27" t="s">
        <v>1214</v>
      </c>
      <c r="I168" s="27" t="s">
        <v>1215</v>
      </c>
      <c r="J168" s="28">
        <v>357.4</v>
      </c>
      <c r="K168" s="29">
        <v>567.75</v>
      </c>
      <c r="L168" s="26">
        <v>108</v>
      </c>
      <c r="M168" s="27" t="s">
        <v>1216</v>
      </c>
      <c r="N168" s="27" t="s">
        <v>1217</v>
      </c>
      <c r="O168" s="27" t="s">
        <v>1218</v>
      </c>
      <c r="Q168" s="26">
        <v>36</v>
      </c>
      <c r="R168" s="32">
        <f t="shared" si="0"/>
        <v>131.1</v>
      </c>
      <c r="S168" s="26">
        <v>36</v>
      </c>
      <c r="T168" s="32">
        <f t="shared" si="1"/>
        <v>145.83000000000001</v>
      </c>
      <c r="U168" s="26">
        <v>36</v>
      </c>
      <c r="V168" s="32">
        <f t="shared" si="2"/>
        <v>27.94</v>
      </c>
      <c r="W168" s="26">
        <v>36</v>
      </c>
      <c r="X168" s="32">
        <f t="shared" si="15"/>
        <v>67.66</v>
      </c>
      <c r="Y168" s="26">
        <v>36</v>
      </c>
      <c r="Z168" s="32">
        <f t="shared" si="16"/>
        <v>60.710000000000008</v>
      </c>
      <c r="AA168" s="26">
        <v>36</v>
      </c>
      <c r="AB168" s="32">
        <f t="shared" si="5"/>
        <v>354.91</v>
      </c>
      <c r="AC168" s="26">
        <v>36</v>
      </c>
      <c r="AD168" s="32">
        <f t="shared" si="14"/>
        <v>71.349999999999994</v>
      </c>
      <c r="AE168" s="26">
        <v>36</v>
      </c>
      <c r="AF168" s="32">
        <f t="shared" si="13"/>
        <v>77.210000000000008</v>
      </c>
      <c r="AG168" s="26">
        <v>36</v>
      </c>
      <c r="AH168" s="32">
        <f t="shared" si="8"/>
        <v>357.4</v>
      </c>
      <c r="AI168" s="26">
        <v>164</v>
      </c>
      <c r="AJ168" s="32">
        <f t="shared" si="9"/>
        <v>567.75</v>
      </c>
      <c r="AK168" s="26">
        <v>164</v>
      </c>
      <c r="AL168" s="34">
        <v>108</v>
      </c>
      <c r="AM168" s="32">
        <f t="shared" si="10"/>
        <v>133.13999999999999</v>
      </c>
      <c r="AN168" s="34">
        <v>108</v>
      </c>
      <c r="AO168" s="32">
        <f t="shared" si="11"/>
        <v>120.09999999999998</v>
      </c>
      <c r="AP168" s="34">
        <v>108</v>
      </c>
      <c r="AQ168" s="32">
        <f t="shared" si="12"/>
        <v>253.93000000000004</v>
      </c>
      <c r="AR168" s="34">
        <v>108</v>
      </c>
    </row>
    <row r="169" spans="1:44" ht="12.75" customHeight="1">
      <c r="A169" s="26">
        <v>35</v>
      </c>
      <c r="B169" s="38" t="s">
        <v>1219</v>
      </c>
      <c r="C169" s="38" t="s">
        <v>1220</v>
      </c>
      <c r="D169" s="39">
        <v>28.03</v>
      </c>
      <c r="E169" s="38" t="s">
        <v>1221</v>
      </c>
      <c r="F169" s="38" t="s">
        <v>1222</v>
      </c>
      <c r="G169" s="38" t="s">
        <v>1223</v>
      </c>
      <c r="H169" s="38" t="s">
        <v>1224</v>
      </c>
      <c r="I169" s="38" t="s">
        <v>1225</v>
      </c>
      <c r="J169" s="39">
        <v>360.85</v>
      </c>
      <c r="K169" s="40">
        <v>572.9</v>
      </c>
      <c r="L169" s="26">
        <v>105</v>
      </c>
      <c r="M169" s="38" t="s">
        <v>1226</v>
      </c>
      <c r="N169" s="38" t="s">
        <v>1227</v>
      </c>
      <c r="O169" s="38" t="s">
        <v>1228</v>
      </c>
      <c r="Q169" s="26">
        <v>35</v>
      </c>
      <c r="R169" s="32">
        <f t="shared" si="0"/>
        <v>131.47999999999999</v>
      </c>
      <c r="S169" s="26">
        <v>35</v>
      </c>
      <c r="T169" s="32">
        <f t="shared" si="1"/>
        <v>146.25</v>
      </c>
      <c r="U169" s="26">
        <v>35</v>
      </c>
      <c r="V169" s="32">
        <f t="shared" si="2"/>
        <v>28.03</v>
      </c>
      <c r="W169" s="26">
        <v>35</v>
      </c>
      <c r="X169" s="32">
        <f t="shared" si="15"/>
        <v>67.889999999999986</v>
      </c>
      <c r="Y169" s="26">
        <v>35</v>
      </c>
      <c r="Z169" s="32">
        <f t="shared" si="16"/>
        <v>60.9</v>
      </c>
      <c r="AA169" s="26">
        <v>35</v>
      </c>
      <c r="AB169" s="32">
        <f t="shared" si="5"/>
        <v>355.93</v>
      </c>
      <c r="AC169" s="26">
        <v>35</v>
      </c>
      <c r="AD169" s="32">
        <f t="shared" si="14"/>
        <v>71.63</v>
      </c>
      <c r="AE169" s="26">
        <v>35</v>
      </c>
      <c r="AF169" s="32">
        <f t="shared" si="13"/>
        <v>77.469999999999985</v>
      </c>
      <c r="AG169" s="26">
        <v>35</v>
      </c>
      <c r="AH169" s="32">
        <f t="shared" si="8"/>
        <v>360.85</v>
      </c>
      <c r="AI169" s="26">
        <v>165</v>
      </c>
      <c r="AJ169" s="32">
        <f t="shared" si="9"/>
        <v>572.9</v>
      </c>
      <c r="AK169" s="26">
        <v>165</v>
      </c>
      <c r="AL169" s="34">
        <v>105</v>
      </c>
      <c r="AM169" s="32">
        <f t="shared" si="10"/>
        <v>133.64999999999998</v>
      </c>
      <c r="AN169" s="34">
        <v>105</v>
      </c>
      <c r="AO169" s="32">
        <f t="shared" si="11"/>
        <v>120.55000000000001</v>
      </c>
      <c r="AP169" s="34">
        <v>105</v>
      </c>
      <c r="AQ169" s="32">
        <f t="shared" si="12"/>
        <v>254.75</v>
      </c>
      <c r="AR169" s="34">
        <v>105</v>
      </c>
    </row>
    <row r="170" spans="1:44" ht="12.75" customHeight="1">
      <c r="A170" s="26">
        <v>34</v>
      </c>
      <c r="B170" s="27" t="s">
        <v>1229</v>
      </c>
      <c r="C170" s="27" t="s">
        <v>1230</v>
      </c>
      <c r="D170" s="28">
        <v>28.12</v>
      </c>
      <c r="E170" s="27" t="s">
        <v>1231</v>
      </c>
      <c r="F170" s="27" t="s">
        <v>1232</v>
      </c>
      <c r="G170" s="27" t="s">
        <v>1233</v>
      </c>
      <c r="H170" s="27" t="s">
        <v>1234</v>
      </c>
      <c r="I170" s="27" t="s">
        <v>1235</v>
      </c>
      <c r="J170" s="28">
        <v>364.3</v>
      </c>
      <c r="K170" s="29">
        <v>578.1</v>
      </c>
      <c r="L170" s="26">
        <v>102</v>
      </c>
      <c r="M170" s="27" t="s">
        <v>1236</v>
      </c>
      <c r="N170" s="27" t="s">
        <v>1237</v>
      </c>
      <c r="O170" s="27" t="s">
        <v>1238</v>
      </c>
      <c r="Q170" s="26">
        <v>34</v>
      </c>
      <c r="R170" s="32">
        <f t="shared" si="0"/>
        <v>131.87</v>
      </c>
      <c r="S170" s="26">
        <v>34</v>
      </c>
      <c r="T170" s="32">
        <f t="shared" si="1"/>
        <v>146.67000000000002</v>
      </c>
      <c r="U170" s="26">
        <v>34</v>
      </c>
      <c r="V170" s="32">
        <f t="shared" si="2"/>
        <v>28.12</v>
      </c>
      <c r="W170" s="26">
        <v>34</v>
      </c>
      <c r="X170" s="32">
        <f t="shared" si="15"/>
        <v>68.11</v>
      </c>
      <c r="Y170" s="26">
        <v>34</v>
      </c>
      <c r="Z170" s="32">
        <f t="shared" si="16"/>
        <v>61.080000000000005</v>
      </c>
      <c r="AA170" s="26">
        <v>34</v>
      </c>
      <c r="AB170" s="32">
        <f t="shared" si="5"/>
        <v>356.95000000000005</v>
      </c>
      <c r="AC170" s="26">
        <v>34</v>
      </c>
      <c r="AD170" s="32">
        <f t="shared" si="14"/>
        <v>71.899999999999991</v>
      </c>
      <c r="AE170" s="26">
        <v>34</v>
      </c>
      <c r="AF170" s="32">
        <f t="shared" si="13"/>
        <v>77.73</v>
      </c>
      <c r="AG170" s="26">
        <v>34</v>
      </c>
      <c r="AH170" s="32">
        <f t="shared" si="8"/>
        <v>364.3</v>
      </c>
      <c r="AI170" s="26">
        <v>166</v>
      </c>
      <c r="AJ170" s="32">
        <f t="shared" si="9"/>
        <v>578.1</v>
      </c>
      <c r="AK170" s="26">
        <v>166</v>
      </c>
      <c r="AL170" s="34">
        <v>102</v>
      </c>
      <c r="AM170" s="32">
        <f t="shared" si="10"/>
        <v>134.16000000000003</v>
      </c>
      <c r="AN170" s="34">
        <v>102</v>
      </c>
      <c r="AO170" s="32">
        <f t="shared" si="11"/>
        <v>121.01000000000003</v>
      </c>
      <c r="AP170" s="34">
        <v>102</v>
      </c>
      <c r="AQ170" s="32">
        <f t="shared" si="12"/>
        <v>255.58</v>
      </c>
      <c r="AR170" s="34">
        <v>102</v>
      </c>
    </row>
    <row r="171" spans="1:44" ht="12.75" customHeight="1">
      <c r="A171" s="26">
        <v>33</v>
      </c>
      <c r="B171" s="38" t="s">
        <v>1239</v>
      </c>
      <c r="C171" s="38" t="s">
        <v>1240</v>
      </c>
      <c r="D171" s="39">
        <v>28.21</v>
      </c>
      <c r="E171" s="38" t="s">
        <v>880</v>
      </c>
      <c r="F171" s="38" t="s">
        <v>1241</v>
      </c>
      <c r="G171" s="38" t="s">
        <v>1242</v>
      </c>
      <c r="H171" s="38" t="s">
        <v>1243</v>
      </c>
      <c r="I171" s="38" t="s">
        <v>1244</v>
      </c>
      <c r="J171" s="39">
        <v>367.8</v>
      </c>
      <c r="K171" s="40">
        <v>583.35</v>
      </c>
      <c r="L171" s="26">
        <v>99</v>
      </c>
      <c r="M171" s="38" t="s">
        <v>1245</v>
      </c>
      <c r="N171" s="38" t="s">
        <v>1246</v>
      </c>
      <c r="O171" s="38" t="s">
        <v>1247</v>
      </c>
      <c r="Q171" s="26">
        <v>33</v>
      </c>
      <c r="R171" s="32">
        <f t="shared" si="0"/>
        <v>132.25</v>
      </c>
      <c r="S171" s="26">
        <v>33</v>
      </c>
      <c r="T171" s="32">
        <f t="shared" si="1"/>
        <v>147.10000000000002</v>
      </c>
      <c r="U171" s="26">
        <v>33</v>
      </c>
      <c r="V171" s="32">
        <f t="shared" si="2"/>
        <v>28.21</v>
      </c>
      <c r="W171" s="26">
        <v>33</v>
      </c>
      <c r="X171" s="32">
        <f t="shared" si="15"/>
        <v>68.34</v>
      </c>
      <c r="Y171" s="26">
        <v>33</v>
      </c>
      <c r="Z171" s="32">
        <f t="shared" si="16"/>
        <v>61.27</v>
      </c>
      <c r="AA171" s="26">
        <v>33</v>
      </c>
      <c r="AB171" s="32">
        <f t="shared" si="5"/>
        <v>357.97999999999996</v>
      </c>
      <c r="AC171" s="26">
        <v>33</v>
      </c>
      <c r="AD171" s="32">
        <f t="shared" si="14"/>
        <v>72.19</v>
      </c>
      <c r="AE171" s="26">
        <v>33</v>
      </c>
      <c r="AF171" s="32">
        <f t="shared" si="13"/>
        <v>77.989999999999995</v>
      </c>
      <c r="AG171" s="26">
        <v>33</v>
      </c>
      <c r="AH171" s="32">
        <f t="shared" si="8"/>
        <v>367.8</v>
      </c>
      <c r="AI171" s="26">
        <v>167</v>
      </c>
      <c r="AJ171" s="32">
        <f t="shared" si="9"/>
        <v>583.35</v>
      </c>
      <c r="AK171" s="26">
        <v>167</v>
      </c>
      <c r="AL171" s="34">
        <v>99</v>
      </c>
      <c r="AM171" s="32">
        <f t="shared" si="10"/>
        <v>134.66999999999999</v>
      </c>
      <c r="AN171" s="34">
        <v>99</v>
      </c>
      <c r="AO171" s="32">
        <f t="shared" si="11"/>
        <v>121.47</v>
      </c>
      <c r="AP171" s="34">
        <v>99</v>
      </c>
      <c r="AQ171" s="32">
        <f t="shared" si="12"/>
        <v>256.41000000000003</v>
      </c>
      <c r="AR171" s="34">
        <v>99</v>
      </c>
    </row>
    <row r="172" spans="1:44" ht="12.75" customHeight="1">
      <c r="A172" s="26">
        <v>32</v>
      </c>
      <c r="B172" s="27" t="s">
        <v>1207</v>
      </c>
      <c r="C172" s="27" t="s">
        <v>1248</v>
      </c>
      <c r="D172" s="28">
        <v>28.3</v>
      </c>
      <c r="E172" s="27" t="s">
        <v>1249</v>
      </c>
      <c r="F172" s="27" t="s">
        <v>1250</v>
      </c>
      <c r="G172" s="27" t="s">
        <v>1251</v>
      </c>
      <c r="H172" s="27" t="s">
        <v>1252</v>
      </c>
      <c r="I172" s="27" t="s">
        <v>1253</v>
      </c>
      <c r="J172" s="28">
        <v>371.35</v>
      </c>
      <c r="K172" s="29">
        <v>588.65</v>
      </c>
      <c r="L172" s="26">
        <v>96</v>
      </c>
      <c r="M172" s="27" t="s">
        <v>1254</v>
      </c>
      <c r="N172" s="27" t="s">
        <v>1255</v>
      </c>
      <c r="O172" s="27" t="s">
        <v>1256</v>
      </c>
      <c r="Q172" s="26">
        <v>32</v>
      </c>
      <c r="R172" s="32">
        <f t="shared" si="0"/>
        <v>132.64000000000001</v>
      </c>
      <c r="S172" s="26">
        <v>32</v>
      </c>
      <c r="T172" s="32">
        <f t="shared" si="1"/>
        <v>147.52000000000001</v>
      </c>
      <c r="U172" s="26">
        <v>32</v>
      </c>
      <c r="V172" s="32">
        <f t="shared" si="2"/>
        <v>28.3</v>
      </c>
      <c r="W172" s="26">
        <v>32</v>
      </c>
      <c r="X172" s="32">
        <f t="shared" si="15"/>
        <v>68.569999999999993</v>
      </c>
      <c r="Y172" s="26">
        <v>32</v>
      </c>
      <c r="Z172" s="32">
        <f t="shared" si="16"/>
        <v>61.470000000000006</v>
      </c>
      <c r="AA172" s="26">
        <v>32</v>
      </c>
      <c r="AB172" s="32">
        <f t="shared" si="5"/>
        <v>359.01000000000005</v>
      </c>
      <c r="AC172" s="26">
        <v>32</v>
      </c>
      <c r="AD172" s="32">
        <f t="shared" si="14"/>
        <v>72.47</v>
      </c>
      <c r="AE172" s="26">
        <v>32</v>
      </c>
      <c r="AF172" s="32">
        <f t="shared" si="13"/>
        <v>78.25</v>
      </c>
      <c r="AG172" s="26">
        <v>32</v>
      </c>
      <c r="AH172" s="32">
        <f t="shared" si="8"/>
        <v>371.35</v>
      </c>
      <c r="AI172" s="26">
        <v>168</v>
      </c>
      <c r="AJ172" s="32">
        <f t="shared" si="9"/>
        <v>588.65</v>
      </c>
      <c r="AK172" s="26">
        <v>168</v>
      </c>
      <c r="AL172" s="34">
        <v>96</v>
      </c>
      <c r="AM172" s="32">
        <f t="shared" si="10"/>
        <v>135.19</v>
      </c>
      <c r="AN172" s="34">
        <v>96</v>
      </c>
      <c r="AO172" s="32">
        <f t="shared" si="11"/>
        <v>121.94</v>
      </c>
      <c r="AP172" s="34">
        <v>96</v>
      </c>
      <c r="AQ172" s="32">
        <f t="shared" si="12"/>
        <v>257.25</v>
      </c>
      <c r="AR172" s="34">
        <v>96</v>
      </c>
    </row>
    <row r="173" spans="1:44" ht="12.75" customHeight="1">
      <c r="A173" s="26">
        <v>31</v>
      </c>
      <c r="B173" s="38" t="s">
        <v>1257</v>
      </c>
      <c r="C173" s="38" t="s">
        <v>1258</v>
      </c>
      <c r="D173" s="39">
        <v>28.39</v>
      </c>
      <c r="E173" s="38" t="s">
        <v>1259</v>
      </c>
      <c r="F173" s="38" t="s">
        <v>1260</v>
      </c>
      <c r="G173" s="38" t="s">
        <v>1261</v>
      </c>
      <c r="H173" s="38" t="s">
        <v>1262</v>
      </c>
      <c r="I173" s="38" t="s">
        <v>1263</v>
      </c>
      <c r="J173" s="39">
        <v>374.9</v>
      </c>
      <c r="K173" s="40">
        <v>594</v>
      </c>
      <c r="L173" s="26">
        <v>93</v>
      </c>
      <c r="M173" s="38" t="s">
        <v>1264</v>
      </c>
      <c r="N173" s="38" t="s">
        <v>1265</v>
      </c>
      <c r="O173" s="38" t="s">
        <v>1266</v>
      </c>
      <c r="Q173" s="26">
        <v>31</v>
      </c>
      <c r="R173" s="32">
        <f t="shared" si="0"/>
        <v>133.04</v>
      </c>
      <c r="S173" s="26">
        <v>31</v>
      </c>
      <c r="T173" s="32">
        <f t="shared" si="1"/>
        <v>147.94999999999999</v>
      </c>
      <c r="U173" s="26">
        <v>31</v>
      </c>
      <c r="V173" s="32">
        <f t="shared" si="2"/>
        <v>28.39</v>
      </c>
      <c r="W173" s="26">
        <v>31</v>
      </c>
      <c r="X173" s="32">
        <f t="shared" si="15"/>
        <v>68.81</v>
      </c>
      <c r="Y173" s="26">
        <v>31</v>
      </c>
      <c r="Z173" s="32">
        <f t="shared" si="16"/>
        <v>61.660000000000011</v>
      </c>
      <c r="AA173" s="26">
        <v>31</v>
      </c>
      <c r="AB173" s="32">
        <f t="shared" si="5"/>
        <v>360.05</v>
      </c>
      <c r="AC173" s="26">
        <v>31</v>
      </c>
      <c r="AD173" s="32">
        <f t="shared" si="14"/>
        <v>72.760000000000005</v>
      </c>
      <c r="AE173" s="26">
        <v>31</v>
      </c>
      <c r="AF173" s="32">
        <f t="shared" si="13"/>
        <v>78.52</v>
      </c>
      <c r="AG173" s="26">
        <v>31</v>
      </c>
      <c r="AH173" s="32">
        <f t="shared" si="8"/>
        <v>374.9</v>
      </c>
      <c r="AI173" s="26">
        <v>169</v>
      </c>
      <c r="AJ173" s="32">
        <f t="shared" si="9"/>
        <v>594</v>
      </c>
      <c r="AK173" s="26">
        <v>169</v>
      </c>
      <c r="AL173" s="34">
        <v>93</v>
      </c>
      <c r="AM173" s="32">
        <f t="shared" si="10"/>
        <v>135.71000000000004</v>
      </c>
      <c r="AN173" s="34">
        <v>93</v>
      </c>
      <c r="AO173" s="32">
        <f t="shared" si="11"/>
        <v>122.41</v>
      </c>
      <c r="AP173" s="34">
        <v>93</v>
      </c>
      <c r="AQ173" s="32">
        <f t="shared" si="12"/>
        <v>258.08999999999997</v>
      </c>
      <c r="AR173" s="34">
        <v>93</v>
      </c>
    </row>
    <row r="174" spans="1:44" ht="12.75" customHeight="1">
      <c r="A174" s="26">
        <v>30</v>
      </c>
      <c r="B174" s="27" t="s">
        <v>1267</v>
      </c>
      <c r="C174" s="27" t="s">
        <v>1268</v>
      </c>
      <c r="D174" s="28">
        <v>28.48</v>
      </c>
      <c r="E174" s="27" t="s">
        <v>1269</v>
      </c>
      <c r="F174" s="27" t="s">
        <v>1270</v>
      </c>
      <c r="G174" s="27" t="s">
        <v>1271</v>
      </c>
      <c r="H174" s="27" t="s">
        <v>1272</v>
      </c>
      <c r="I174" s="27" t="s">
        <v>1273</v>
      </c>
      <c r="J174" s="28">
        <v>378.5</v>
      </c>
      <c r="K174" s="29">
        <v>599.4</v>
      </c>
      <c r="L174" s="26">
        <v>90</v>
      </c>
      <c r="M174" s="27" t="s">
        <v>1274</v>
      </c>
      <c r="N174" s="27" t="s">
        <v>1275</v>
      </c>
      <c r="O174" s="27" t="s">
        <v>1276</v>
      </c>
      <c r="Q174" s="26">
        <v>30</v>
      </c>
      <c r="R174" s="32">
        <f t="shared" si="0"/>
        <v>133.43</v>
      </c>
      <c r="S174" s="26">
        <v>30</v>
      </c>
      <c r="T174" s="32">
        <f t="shared" si="1"/>
        <v>148.39000000000001</v>
      </c>
      <c r="U174" s="26">
        <v>30</v>
      </c>
      <c r="V174" s="32">
        <f t="shared" si="2"/>
        <v>28.48</v>
      </c>
      <c r="W174" s="26">
        <v>30</v>
      </c>
      <c r="X174" s="32">
        <f t="shared" si="15"/>
        <v>69.040000000000006</v>
      </c>
      <c r="Y174" s="26">
        <v>30</v>
      </c>
      <c r="Z174" s="32">
        <f t="shared" si="16"/>
        <v>61.849999999999994</v>
      </c>
      <c r="AA174" s="26">
        <v>30</v>
      </c>
      <c r="AB174" s="32">
        <f t="shared" si="5"/>
        <v>361.09000000000003</v>
      </c>
      <c r="AC174" s="26">
        <v>30</v>
      </c>
      <c r="AD174" s="32">
        <f t="shared" si="14"/>
        <v>73.040000000000006</v>
      </c>
      <c r="AE174" s="26">
        <v>30</v>
      </c>
      <c r="AF174" s="32">
        <f t="shared" si="13"/>
        <v>78.779999999999987</v>
      </c>
      <c r="AG174" s="26">
        <v>30</v>
      </c>
      <c r="AH174" s="32">
        <f t="shared" si="8"/>
        <v>378.5</v>
      </c>
      <c r="AI174" s="26">
        <v>170</v>
      </c>
      <c r="AJ174" s="32">
        <f t="shared" si="9"/>
        <v>599.4</v>
      </c>
      <c r="AK174" s="26">
        <v>170</v>
      </c>
      <c r="AL174" s="34">
        <v>90</v>
      </c>
      <c r="AM174" s="32">
        <f t="shared" si="10"/>
        <v>136.23000000000002</v>
      </c>
      <c r="AN174" s="34">
        <v>90</v>
      </c>
      <c r="AO174" s="32">
        <f t="shared" si="11"/>
        <v>122.88000000000001</v>
      </c>
      <c r="AP174" s="34">
        <v>90</v>
      </c>
      <c r="AQ174" s="32">
        <f t="shared" si="12"/>
        <v>258.94</v>
      </c>
      <c r="AR174" s="34">
        <v>90</v>
      </c>
    </row>
    <row r="175" spans="1:44" ht="12.75" customHeight="1">
      <c r="A175" s="26">
        <v>29</v>
      </c>
      <c r="B175" s="38" t="s">
        <v>1277</v>
      </c>
      <c r="C175" s="38" t="s">
        <v>1278</v>
      </c>
      <c r="D175" s="39">
        <v>28.57</v>
      </c>
      <c r="E175" s="38" t="s">
        <v>1279</v>
      </c>
      <c r="F175" s="38" t="s">
        <v>1280</v>
      </c>
      <c r="G175" s="38" t="s">
        <v>1281</v>
      </c>
      <c r="H175" s="38" t="s">
        <v>1282</v>
      </c>
      <c r="I175" s="38" t="s">
        <v>225</v>
      </c>
      <c r="J175" s="39">
        <v>382.1</v>
      </c>
      <c r="K175" s="40">
        <v>604.85</v>
      </c>
      <c r="L175" s="26">
        <v>87</v>
      </c>
      <c r="M175" s="38" t="s">
        <v>1283</v>
      </c>
      <c r="N175" s="38" t="s">
        <v>1284</v>
      </c>
      <c r="O175" s="38" t="s">
        <v>1285</v>
      </c>
      <c r="Q175" s="26">
        <v>29</v>
      </c>
      <c r="R175" s="32">
        <f t="shared" si="0"/>
        <v>133.83000000000001</v>
      </c>
      <c r="S175" s="26">
        <v>29</v>
      </c>
      <c r="T175" s="32">
        <f t="shared" si="1"/>
        <v>148.82</v>
      </c>
      <c r="U175" s="26">
        <v>29</v>
      </c>
      <c r="V175" s="32">
        <f t="shared" si="2"/>
        <v>28.57</v>
      </c>
      <c r="W175" s="26">
        <v>29</v>
      </c>
      <c r="X175" s="32">
        <f t="shared" si="15"/>
        <v>69.28</v>
      </c>
      <c r="Y175" s="26">
        <v>29</v>
      </c>
      <c r="Z175" s="32">
        <f t="shared" si="16"/>
        <v>62.05</v>
      </c>
      <c r="AA175" s="26">
        <v>29</v>
      </c>
      <c r="AB175" s="32">
        <f t="shared" si="5"/>
        <v>362.14</v>
      </c>
      <c r="AC175" s="26">
        <v>29</v>
      </c>
      <c r="AD175" s="32">
        <f t="shared" si="14"/>
        <v>73.33</v>
      </c>
      <c r="AE175" s="26">
        <v>29</v>
      </c>
      <c r="AF175" s="32">
        <f t="shared" si="13"/>
        <v>79.05</v>
      </c>
      <c r="AG175" s="26">
        <v>29</v>
      </c>
      <c r="AH175" s="32">
        <f t="shared" si="8"/>
        <v>382.1</v>
      </c>
      <c r="AI175" s="26">
        <v>171</v>
      </c>
      <c r="AJ175" s="32">
        <f t="shared" si="9"/>
        <v>604.85</v>
      </c>
      <c r="AK175" s="26">
        <v>171</v>
      </c>
      <c r="AL175" s="34">
        <v>87</v>
      </c>
      <c r="AM175" s="32">
        <f t="shared" si="10"/>
        <v>136.76</v>
      </c>
      <c r="AN175" s="34">
        <v>87</v>
      </c>
      <c r="AO175" s="32">
        <f t="shared" si="11"/>
        <v>123.36</v>
      </c>
      <c r="AP175" s="34">
        <v>87</v>
      </c>
      <c r="AQ175" s="32">
        <f t="shared" si="12"/>
        <v>259.79000000000002</v>
      </c>
      <c r="AR175" s="34">
        <v>87</v>
      </c>
    </row>
    <row r="176" spans="1:44" ht="12.75" customHeight="1">
      <c r="A176" s="26">
        <v>28</v>
      </c>
      <c r="B176" s="27" t="s">
        <v>1286</v>
      </c>
      <c r="C176" s="27" t="s">
        <v>1287</v>
      </c>
      <c r="D176" s="28">
        <v>28.67</v>
      </c>
      <c r="E176" s="27" t="s">
        <v>1288</v>
      </c>
      <c r="F176" s="27" t="s">
        <v>990</v>
      </c>
      <c r="G176" s="27" t="s">
        <v>1289</v>
      </c>
      <c r="H176" s="27" t="s">
        <v>1290</v>
      </c>
      <c r="I176" s="27" t="s">
        <v>1291</v>
      </c>
      <c r="J176" s="28">
        <v>385.8</v>
      </c>
      <c r="K176" s="29">
        <v>610.35</v>
      </c>
      <c r="L176" s="26">
        <v>84</v>
      </c>
      <c r="M176" s="27" t="s">
        <v>1292</v>
      </c>
      <c r="N176" s="27" t="s">
        <v>1293</v>
      </c>
      <c r="O176" s="27" t="s">
        <v>1294</v>
      </c>
      <c r="Q176" s="26">
        <v>28</v>
      </c>
      <c r="R176" s="32">
        <f t="shared" si="0"/>
        <v>134.22999999999999</v>
      </c>
      <c r="S176" s="26">
        <v>28</v>
      </c>
      <c r="T176" s="32">
        <f t="shared" si="1"/>
        <v>149.26</v>
      </c>
      <c r="U176" s="26">
        <v>28</v>
      </c>
      <c r="V176" s="32">
        <f t="shared" si="2"/>
        <v>28.67</v>
      </c>
      <c r="W176" s="26">
        <v>28</v>
      </c>
      <c r="X176" s="32">
        <f t="shared" si="15"/>
        <v>69.510000000000005</v>
      </c>
      <c r="Y176" s="26">
        <v>28</v>
      </c>
      <c r="Z176" s="32">
        <f t="shared" si="16"/>
        <v>62.25</v>
      </c>
      <c r="AA176" s="26">
        <v>28</v>
      </c>
      <c r="AB176" s="32">
        <f t="shared" si="5"/>
        <v>363.2</v>
      </c>
      <c r="AC176" s="26">
        <v>28</v>
      </c>
      <c r="AD176" s="32">
        <f t="shared" si="14"/>
        <v>73.63000000000001</v>
      </c>
      <c r="AE176" s="26">
        <v>28</v>
      </c>
      <c r="AF176" s="32">
        <f t="shared" si="13"/>
        <v>79.320000000000007</v>
      </c>
      <c r="AG176" s="26">
        <v>28</v>
      </c>
      <c r="AH176" s="32">
        <f t="shared" si="8"/>
        <v>385.8</v>
      </c>
      <c r="AI176" s="26">
        <v>172</v>
      </c>
      <c r="AJ176" s="32">
        <f t="shared" si="9"/>
        <v>610.35</v>
      </c>
      <c r="AK176" s="26">
        <v>172</v>
      </c>
      <c r="AL176" s="34">
        <v>84</v>
      </c>
      <c r="AM176" s="32">
        <f t="shared" si="10"/>
        <v>137.29</v>
      </c>
      <c r="AN176" s="34">
        <v>84</v>
      </c>
      <c r="AO176" s="32">
        <f t="shared" si="11"/>
        <v>123.84</v>
      </c>
      <c r="AP176" s="34">
        <v>84</v>
      </c>
      <c r="AQ176" s="32">
        <f t="shared" si="12"/>
        <v>260.64999999999998</v>
      </c>
      <c r="AR176" s="34">
        <v>84</v>
      </c>
    </row>
    <row r="177" spans="1:44" ht="12.75" customHeight="1">
      <c r="A177" s="26">
        <v>27</v>
      </c>
      <c r="B177" s="38" t="s">
        <v>1295</v>
      </c>
      <c r="C177" s="38" t="s">
        <v>1296</v>
      </c>
      <c r="D177" s="39">
        <v>28.76</v>
      </c>
      <c r="E177" s="38" t="s">
        <v>1297</v>
      </c>
      <c r="F177" s="38" t="s">
        <v>651</v>
      </c>
      <c r="G177" s="38" t="s">
        <v>1298</v>
      </c>
      <c r="H177" s="38" t="s">
        <v>1299</v>
      </c>
      <c r="I177" s="38" t="s">
        <v>1300</v>
      </c>
      <c r="J177" s="39">
        <v>389.5</v>
      </c>
      <c r="K177" s="40">
        <v>615.9</v>
      </c>
      <c r="L177" s="26">
        <v>81</v>
      </c>
      <c r="M177" s="38" t="s">
        <v>1301</v>
      </c>
      <c r="N177" s="38" t="s">
        <v>1302</v>
      </c>
      <c r="O177" s="38" t="s">
        <v>1303</v>
      </c>
      <c r="Q177" s="26">
        <v>27</v>
      </c>
      <c r="R177" s="32">
        <f t="shared" si="0"/>
        <v>134.63</v>
      </c>
      <c r="S177" s="26">
        <v>27</v>
      </c>
      <c r="T177" s="32">
        <f t="shared" si="1"/>
        <v>149.69999999999999</v>
      </c>
      <c r="U177" s="26">
        <v>27</v>
      </c>
      <c r="V177" s="32">
        <f t="shared" si="2"/>
        <v>28.76</v>
      </c>
      <c r="W177" s="26">
        <v>27</v>
      </c>
      <c r="X177" s="32">
        <f t="shared" si="15"/>
        <v>69.75</v>
      </c>
      <c r="Y177" s="26">
        <v>27</v>
      </c>
      <c r="Z177" s="32">
        <f t="shared" si="16"/>
        <v>62.44</v>
      </c>
      <c r="AA177" s="26">
        <v>27</v>
      </c>
      <c r="AB177" s="32">
        <f t="shared" si="5"/>
        <v>364.26000000000005</v>
      </c>
      <c r="AC177" s="26">
        <v>27</v>
      </c>
      <c r="AD177" s="32">
        <f t="shared" si="14"/>
        <v>73.92</v>
      </c>
      <c r="AE177" s="26">
        <v>27</v>
      </c>
      <c r="AF177" s="32">
        <f t="shared" si="13"/>
        <v>79.59</v>
      </c>
      <c r="AG177" s="26">
        <v>27</v>
      </c>
      <c r="AH177" s="32">
        <f t="shared" si="8"/>
        <v>389.5</v>
      </c>
      <c r="AI177" s="26">
        <v>173</v>
      </c>
      <c r="AJ177" s="32">
        <f t="shared" si="9"/>
        <v>615.9</v>
      </c>
      <c r="AK177" s="26">
        <v>173</v>
      </c>
      <c r="AL177" s="34">
        <v>81</v>
      </c>
      <c r="AM177" s="32">
        <f t="shared" si="10"/>
        <v>137.83000000000001</v>
      </c>
      <c r="AN177" s="34">
        <v>81</v>
      </c>
      <c r="AO177" s="32">
        <f t="shared" si="11"/>
        <v>124.32</v>
      </c>
      <c r="AP177" s="34">
        <v>81</v>
      </c>
      <c r="AQ177" s="32">
        <f t="shared" si="12"/>
        <v>261.52</v>
      </c>
      <c r="AR177" s="34">
        <v>81</v>
      </c>
    </row>
    <row r="178" spans="1:44" ht="12.75" customHeight="1">
      <c r="A178" s="26">
        <v>26</v>
      </c>
      <c r="B178" s="27" t="s">
        <v>1304</v>
      </c>
      <c r="C178" s="27" t="s">
        <v>1305</v>
      </c>
      <c r="D178" s="28">
        <v>28.85</v>
      </c>
      <c r="E178" s="27" t="s">
        <v>949</v>
      </c>
      <c r="F178" s="27" t="s">
        <v>1008</v>
      </c>
      <c r="G178" s="27" t="s">
        <v>1306</v>
      </c>
      <c r="H178" s="27" t="s">
        <v>1307</v>
      </c>
      <c r="I178" s="27" t="s">
        <v>1308</v>
      </c>
      <c r="J178" s="28">
        <v>393.25</v>
      </c>
      <c r="K178" s="29">
        <v>621.5</v>
      </c>
      <c r="L178" s="26">
        <v>78</v>
      </c>
      <c r="M178" s="27" t="s">
        <v>1309</v>
      </c>
      <c r="N178" s="27" t="s">
        <v>1310</v>
      </c>
      <c r="O178" s="27" t="s">
        <v>1311</v>
      </c>
      <c r="Q178" s="26">
        <v>26</v>
      </c>
      <c r="R178" s="32">
        <f t="shared" si="0"/>
        <v>135.04000000000002</v>
      </c>
      <c r="S178" s="26">
        <v>26</v>
      </c>
      <c r="T178" s="32">
        <f t="shared" si="1"/>
        <v>150.14000000000001</v>
      </c>
      <c r="U178" s="26">
        <v>26</v>
      </c>
      <c r="V178" s="32">
        <f t="shared" si="2"/>
        <v>28.85</v>
      </c>
      <c r="W178" s="26">
        <v>26</v>
      </c>
      <c r="X178" s="32">
        <f t="shared" si="15"/>
        <v>69.990000000000009</v>
      </c>
      <c r="Y178" s="26">
        <v>26</v>
      </c>
      <c r="Z178" s="32">
        <f t="shared" si="16"/>
        <v>62.640000000000008</v>
      </c>
      <c r="AA178" s="26">
        <v>26</v>
      </c>
      <c r="AB178" s="32">
        <f t="shared" si="5"/>
        <v>365.33</v>
      </c>
      <c r="AC178" s="26">
        <v>26</v>
      </c>
      <c r="AD178" s="32">
        <f t="shared" si="14"/>
        <v>74.220000000000013</v>
      </c>
      <c r="AE178" s="26">
        <v>26</v>
      </c>
      <c r="AF178" s="32">
        <f t="shared" si="13"/>
        <v>79.86</v>
      </c>
      <c r="AG178" s="26">
        <v>26</v>
      </c>
      <c r="AH178" s="32">
        <f t="shared" si="8"/>
        <v>393.25</v>
      </c>
      <c r="AI178" s="26">
        <v>174</v>
      </c>
      <c r="AJ178" s="32">
        <f t="shared" si="9"/>
        <v>621.5</v>
      </c>
      <c r="AK178" s="26">
        <v>174</v>
      </c>
      <c r="AL178" s="34">
        <v>78</v>
      </c>
      <c r="AM178" s="32">
        <f t="shared" si="10"/>
        <v>138.37</v>
      </c>
      <c r="AN178" s="34">
        <v>78</v>
      </c>
      <c r="AO178" s="32">
        <f t="shared" si="11"/>
        <v>124.80999999999999</v>
      </c>
      <c r="AP178" s="34">
        <v>78</v>
      </c>
      <c r="AQ178" s="32">
        <f t="shared" si="12"/>
        <v>262.39000000000004</v>
      </c>
      <c r="AR178" s="34">
        <v>78</v>
      </c>
    </row>
    <row r="179" spans="1:44" ht="12.75" customHeight="1">
      <c r="A179" s="26">
        <v>25</v>
      </c>
      <c r="B179" s="38" t="s">
        <v>1312</v>
      </c>
      <c r="C179" s="38" t="s">
        <v>1313</v>
      </c>
      <c r="D179" s="39">
        <v>28.95</v>
      </c>
      <c r="E179" s="38" t="s">
        <v>1314</v>
      </c>
      <c r="F179" s="38" t="s">
        <v>1315</v>
      </c>
      <c r="G179" s="38" t="s">
        <v>1316</v>
      </c>
      <c r="H179" s="38" t="s">
        <v>1317</v>
      </c>
      <c r="I179" s="38" t="s">
        <v>1318</v>
      </c>
      <c r="J179" s="39">
        <v>397</v>
      </c>
      <c r="K179" s="40">
        <v>627.1</v>
      </c>
      <c r="L179" s="26">
        <v>75</v>
      </c>
      <c r="M179" s="38" t="s">
        <v>1319</v>
      </c>
      <c r="N179" s="38" t="s">
        <v>1320</v>
      </c>
      <c r="O179" s="38" t="s">
        <v>1321</v>
      </c>
      <c r="Q179" s="26">
        <v>25</v>
      </c>
      <c r="R179" s="32">
        <f t="shared" si="0"/>
        <v>135.44</v>
      </c>
      <c r="S179" s="26">
        <v>25</v>
      </c>
      <c r="T179" s="32">
        <f t="shared" si="1"/>
        <v>150.59</v>
      </c>
      <c r="U179" s="26">
        <v>25</v>
      </c>
      <c r="V179" s="32">
        <f t="shared" si="2"/>
        <v>28.95</v>
      </c>
      <c r="W179" s="26">
        <v>25</v>
      </c>
      <c r="X179" s="32">
        <f t="shared" si="15"/>
        <v>70.239999999999995</v>
      </c>
      <c r="Y179" s="26">
        <v>25</v>
      </c>
      <c r="Z179" s="32">
        <f t="shared" si="16"/>
        <v>62.839999999999996</v>
      </c>
      <c r="AA179" s="26">
        <v>25</v>
      </c>
      <c r="AB179" s="32">
        <f t="shared" si="5"/>
        <v>366.41</v>
      </c>
      <c r="AC179" s="26">
        <v>25</v>
      </c>
      <c r="AD179" s="32">
        <f t="shared" si="14"/>
        <v>74.52</v>
      </c>
      <c r="AE179" s="26">
        <v>25</v>
      </c>
      <c r="AF179" s="32">
        <f t="shared" si="13"/>
        <v>80.139999999999986</v>
      </c>
      <c r="AG179" s="26">
        <v>25</v>
      </c>
      <c r="AH179" s="32">
        <f t="shared" si="8"/>
        <v>397</v>
      </c>
      <c r="AI179" s="26">
        <v>175</v>
      </c>
      <c r="AJ179" s="32">
        <f t="shared" si="9"/>
        <v>627.1</v>
      </c>
      <c r="AK179" s="26">
        <v>175</v>
      </c>
      <c r="AL179" s="34">
        <v>75</v>
      </c>
      <c r="AM179" s="32">
        <f t="shared" si="10"/>
        <v>138.92000000000002</v>
      </c>
      <c r="AN179" s="34">
        <v>75</v>
      </c>
      <c r="AO179" s="32">
        <f t="shared" si="11"/>
        <v>125.3</v>
      </c>
      <c r="AP179" s="34">
        <v>75</v>
      </c>
      <c r="AQ179" s="32">
        <f t="shared" si="12"/>
        <v>263.26999999999992</v>
      </c>
      <c r="AR179" s="34">
        <v>75</v>
      </c>
    </row>
    <row r="180" spans="1:44" ht="12.75" customHeight="1">
      <c r="A180" s="26">
        <v>24</v>
      </c>
      <c r="B180" s="27" t="s">
        <v>1322</v>
      </c>
      <c r="C180" s="27" t="s">
        <v>1323</v>
      </c>
      <c r="D180" s="28">
        <v>29.05</v>
      </c>
      <c r="E180" s="27" t="s">
        <v>1324</v>
      </c>
      <c r="F180" s="27" t="s">
        <v>922</v>
      </c>
      <c r="G180" s="27" t="s">
        <v>1325</v>
      </c>
      <c r="H180" s="27" t="s">
        <v>1326</v>
      </c>
      <c r="I180" s="27" t="s">
        <v>1327</v>
      </c>
      <c r="J180" s="28">
        <v>400.8</v>
      </c>
      <c r="K180" s="29">
        <v>632.79999999999995</v>
      </c>
      <c r="L180" s="26">
        <v>72</v>
      </c>
      <c r="M180" s="27" t="s">
        <v>1328</v>
      </c>
      <c r="N180" s="27" t="s">
        <v>1329</v>
      </c>
      <c r="O180" s="27" t="s">
        <v>1330</v>
      </c>
      <c r="Q180" s="26">
        <v>24</v>
      </c>
      <c r="R180" s="32">
        <f t="shared" si="0"/>
        <v>135.85</v>
      </c>
      <c r="S180" s="26">
        <v>24</v>
      </c>
      <c r="T180" s="32">
        <f t="shared" si="1"/>
        <v>151.03</v>
      </c>
      <c r="U180" s="26">
        <v>24</v>
      </c>
      <c r="V180" s="32">
        <f t="shared" si="2"/>
        <v>29.05</v>
      </c>
      <c r="W180" s="26">
        <v>24</v>
      </c>
      <c r="X180" s="32">
        <f t="shared" si="15"/>
        <v>70.480000000000018</v>
      </c>
      <c r="Y180" s="26">
        <v>24</v>
      </c>
      <c r="Z180" s="32">
        <f t="shared" si="16"/>
        <v>63.039999999999992</v>
      </c>
      <c r="AA180" s="26">
        <v>24</v>
      </c>
      <c r="AB180" s="32">
        <f t="shared" si="5"/>
        <v>367.48999999999995</v>
      </c>
      <c r="AC180" s="26">
        <v>24</v>
      </c>
      <c r="AD180" s="32">
        <f t="shared" si="14"/>
        <v>74.819999999999993</v>
      </c>
      <c r="AE180" s="26">
        <v>24</v>
      </c>
      <c r="AF180" s="32">
        <f t="shared" si="13"/>
        <v>80.420000000000016</v>
      </c>
      <c r="AG180" s="26">
        <v>24</v>
      </c>
      <c r="AH180" s="32">
        <f t="shared" si="8"/>
        <v>400.8</v>
      </c>
      <c r="AI180" s="26">
        <v>176</v>
      </c>
      <c r="AJ180" s="32">
        <f t="shared" si="9"/>
        <v>632.79999999999995</v>
      </c>
      <c r="AK180" s="26">
        <v>176</v>
      </c>
      <c r="AL180" s="34">
        <v>72</v>
      </c>
      <c r="AM180" s="32">
        <f t="shared" si="10"/>
        <v>139.47</v>
      </c>
      <c r="AN180" s="34">
        <v>72</v>
      </c>
      <c r="AO180" s="32">
        <f t="shared" si="11"/>
        <v>125.80000000000001</v>
      </c>
      <c r="AP180" s="34">
        <v>72</v>
      </c>
      <c r="AQ180" s="32">
        <f t="shared" si="12"/>
        <v>264.14999999999998</v>
      </c>
      <c r="AR180" s="34">
        <v>72</v>
      </c>
    </row>
    <row r="181" spans="1:44" ht="12.75" customHeight="1">
      <c r="A181" s="26">
        <v>23</v>
      </c>
      <c r="B181" s="38" t="s">
        <v>1331</v>
      </c>
      <c r="C181" s="38" t="s">
        <v>1332</v>
      </c>
      <c r="D181" s="39">
        <v>29.14</v>
      </c>
      <c r="E181" s="38" t="s">
        <v>1333</v>
      </c>
      <c r="F181" s="38" t="s">
        <v>1334</v>
      </c>
      <c r="G181" s="38" t="s">
        <v>1335</v>
      </c>
      <c r="H181" s="38" t="s">
        <v>1336</v>
      </c>
      <c r="I181" s="38" t="s">
        <v>1337</v>
      </c>
      <c r="J181" s="39">
        <v>404.65</v>
      </c>
      <c r="K181" s="40">
        <v>638.54999999999995</v>
      </c>
      <c r="L181" s="26">
        <v>69</v>
      </c>
      <c r="M181" s="38" t="s">
        <v>1338</v>
      </c>
      <c r="N181" s="38" t="s">
        <v>1339</v>
      </c>
      <c r="O181" s="38" t="s">
        <v>1340</v>
      </c>
      <c r="Q181" s="26">
        <v>23</v>
      </c>
      <c r="R181" s="32">
        <f t="shared" si="0"/>
        <v>136.26</v>
      </c>
      <c r="S181" s="26">
        <v>23</v>
      </c>
      <c r="T181" s="32">
        <f t="shared" si="1"/>
        <v>151.49</v>
      </c>
      <c r="U181" s="26">
        <v>23</v>
      </c>
      <c r="V181" s="32">
        <f t="shared" si="2"/>
        <v>29.14</v>
      </c>
      <c r="W181" s="26">
        <v>23</v>
      </c>
      <c r="X181" s="32">
        <f t="shared" si="15"/>
        <v>70.73</v>
      </c>
      <c r="Y181" s="26">
        <v>23</v>
      </c>
      <c r="Z181" s="32">
        <f t="shared" si="16"/>
        <v>63.250000000000014</v>
      </c>
      <c r="AA181" s="26">
        <v>23</v>
      </c>
      <c r="AB181" s="32">
        <f t="shared" si="5"/>
        <v>368.58</v>
      </c>
      <c r="AC181" s="26">
        <v>23</v>
      </c>
      <c r="AD181" s="32">
        <f t="shared" si="14"/>
        <v>75.11999999999999</v>
      </c>
      <c r="AE181" s="26">
        <v>23</v>
      </c>
      <c r="AF181" s="32">
        <f t="shared" si="13"/>
        <v>80.699999999999989</v>
      </c>
      <c r="AG181" s="26">
        <v>23</v>
      </c>
      <c r="AH181" s="32">
        <f t="shared" si="8"/>
        <v>404.65</v>
      </c>
      <c r="AI181" s="26">
        <v>177</v>
      </c>
      <c r="AJ181" s="32">
        <f t="shared" si="9"/>
        <v>638.54999999999995</v>
      </c>
      <c r="AK181" s="26">
        <v>177</v>
      </c>
      <c r="AL181" s="34">
        <v>69</v>
      </c>
      <c r="AM181" s="32">
        <f t="shared" si="10"/>
        <v>140.02000000000001</v>
      </c>
      <c r="AN181" s="34">
        <v>69</v>
      </c>
      <c r="AO181" s="32">
        <f t="shared" si="11"/>
        <v>126.29000000000002</v>
      </c>
      <c r="AP181" s="34">
        <v>69</v>
      </c>
      <c r="AQ181" s="32">
        <f t="shared" si="12"/>
        <v>265.04000000000002</v>
      </c>
      <c r="AR181" s="34">
        <v>69</v>
      </c>
    </row>
    <row r="182" spans="1:44" ht="12.75" customHeight="1">
      <c r="A182" s="26">
        <v>22</v>
      </c>
      <c r="B182" s="27" t="s">
        <v>1341</v>
      </c>
      <c r="C182" s="27" t="s">
        <v>1342</v>
      </c>
      <c r="D182" s="28">
        <v>29.24</v>
      </c>
      <c r="E182" s="27" t="s">
        <v>1343</v>
      </c>
      <c r="F182" s="27" t="s">
        <v>1344</v>
      </c>
      <c r="G182" s="27" t="s">
        <v>1345</v>
      </c>
      <c r="H182" s="27" t="s">
        <v>1346</v>
      </c>
      <c r="I182" s="27" t="s">
        <v>1347</v>
      </c>
      <c r="J182" s="28">
        <v>408.5</v>
      </c>
      <c r="K182" s="29">
        <v>644.35</v>
      </c>
      <c r="L182" s="26">
        <v>66</v>
      </c>
      <c r="M182" s="27" t="s">
        <v>1348</v>
      </c>
      <c r="N182" s="27" t="s">
        <v>1349</v>
      </c>
      <c r="O182" s="27" t="s">
        <v>1350</v>
      </c>
      <c r="Q182" s="26">
        <v>22</v>
      </c>
      <c r="R182" s="32">
        <f t="shared" si="0"/>
        <v>136.68</v>
      </c>
      <c r="S182" s="26">
        <v>22</v>
      </c>
      <c r="T182" s="32">
        <f t="shared" si="1"/>
        <v>151.94000000000003</v>
      </c>
      <c r="U182" s="26">
        <v>22</v>
      </c>
      <c r="V182" s="32">
        <f t="shared" si="2"/>
        <v>29.24</v>
      </c>
      <c r="W182" s="26">
        <v>22</v>
      </c>
      <c r="X182" s="32">
        <f t="shared" si="15"/>
        <v>70.97</v>
      </c>
      <c r="Y182" s="26">
        <v>22</v>
      </c>
      <c r="Z182" s="32">
        <f t="shared" si="16"/>
        <v>63.45000000000001</v>
      </c>
      <c r="AA182" s="26">
        <v>22</v>
      </c>
      <c r="AB182" s="32">
        <f t="shared" si="5"/>
        <v>369.66999999999996</v>
      </c>
      <c r="AC182" s="26">
        <v>22</v>
      </c>
      <c r="AD182" s="32">
        <f t="shared" si="14"/>
        <v>75.429999999999993</v>
      </c>
      <c r="AE182" s="26">
        <v>22</v>
      </c>
      <c r="AF182" s="32">
        <f t="shared" si="13"/>
        <v>80.98</v>
      </c>
      <c r="AG182" s="26">
        <v>22</v>
      </c>
      <c r="AH182" s="32">
        <f t="shared" si="8"/>
        <v>408.5</v>
      </c>
      <c r="AI182" s="26">
        <v>178</v>
      </c>
      <c r="AJ182" s="32">
        <f t="shared" si="9"/>
        <v>644.35</v>
      </c>
      <c r="AK182" s="26">
        <v>178</v>
      </c>
      <c r="AL182" s="34">
        <v>66</v>
      </c>
      <c r="AM182" s="32">
        <f t="shared" si="10"/>
        <v>140.58000000000001</v>
      </c>
      <c r="AN182" s="34">
        <v>66</v>
      </c>
      <c r="AO182" s="32">
        <f t="shared" si="11"/>
        <v>126.8</v>
      </c>
      <c r="AP182" s="34">
        <v>66</v>
      </c>
      <c r="AQ182" s="32">
        <f t="shared" si="12"/>
        <v>265.93</v>
      </c>
      <c r="AR182" s="34">
        <v>66</v>
      </c>
    </row>
    <row r="183" spans="1:44" ht="12.75" customHeight="1">
      <c r="A183" s="26">
        <v>21</v>
      </c>
      <c r="B183" s="38" t="s">
        <v>1351</v>
      </c>
      <c r="C183" s="38" t="s">
        <v>1352</v>
      </c>
      <c r="D183" s="39">
        <v>29.34</v>
      </c>
      <c r="E183" s="38" t="s">
        <v>1353</v>
      </c>
      <c r="F183" s="38" t="s">
        <v>1354</v>
      </c>
      <c r="G183" s="38" t="s">
        <v>1355</v>
      </c>
      <c r="H183" s="38" t="s">
        <v>1356</v>
      </c>
      <c r="I183" s="38" t="s">
        <v>1357</v>
      </c>
      <c r="J183" s="39">
        <v>412.45</v>
      </c>
      <c r="K183" s="40">
        <v>650.25</v>
      </c>
      <c r="L183" s="26">
        <v>63</v>
      </c>
      <c r="M183" s="38" t="s">
        <v>1358</v>
      </c>
      <c r="N183" s="38" t="s">
        <v>1359</v>
      </c>
      <c r="O183" s="38" t="s">
        <v>1360</v>
      </c>
      <c r="Q183" s="26">
        <v>21</v>
      </c>
      <c r="R183" s="32">
        <f t="shared" si="0"/>
        <v>137.09</v>
      </c>
      <c r="S183" s="26">
        <v>21</v>
      </c>
      <c r="T183" s="32">
        <f t="shared" si="1"/>
        <v>152.38999999999999</v>
      </c>
      <c r="U183" s="26">
        <v>21</v>
      </c>
      <c r="V183" s="32">
        <f t="shared" si="2"/>
        <v>29.34</v>
      </c>
      <c r="W183" s="26">
        <v>21</v>
      </c>
      <c r="X183" s="32">
        <f t="shared" si="15"/>
        <v>71.22</v>
      </c>
      <c r="Y183" s="26">
        <v>21</v>
      </c>
      <c r="Z183" s="32">
        <f t="shared" si="16"/>
        <v>63.66</v>
      </c>
      <c r="AA183" s="26">
        <v>21</v>
      </c>
      <c r="AB183" s="32">
        <f t="shared" si="5"/>
        <v>370.78000000000003</v>
      </c>
      <c r="AC183" s="26">
        <v>21</v>
      </c>
      <c r="AD183" s="32">
        <f t="shared" si="14"/>
        <v>75.739999999999995</v>
      </c>
      <c r="AE183" s="26">
        <v>21</v>
      </c>
      <c r="AF183" s="32">
        <f t="shared" si="13"/>
        <v>81.260000000000005</v>
      </c>
      <c r="AG183" s="26">
        <v>21</v>
      </c>
      <c r="AH183" s="32">
        <f t="shared" si="8"/>
        <v>412.45</v>
      </c>
      <c r="AI183" s="26">
        <v>179</v>
      </c>
      <c r="AJ183" s="32">
        <f t="shared" si="9"/>
        <v>650.25</v>
      </c>
      <c r="AK183" s="26">
        <v>179</v>
      </c>
      <c r="AL183" s="34">
        <v>63</v>
      </c>
      <c r="AM183" s="32">
        <f t="shared" si="10"/>
        <v>141.14000000000001</v>
      </c>
      <c r="AN183" s="34">
        <v>63</v>
      </c>
      <c r="AO183" s="32">
        <f t="shared" si="11"/>
        <v>127.31</v>
      </c>
      <c r="AP183" s="34">
        <v>63</v>
      </c>
      <c r="AQ183" s="32">
        <f t="shared" si="12"/>
        <v>266.83999999999997</v>
      </c>
      <c r="AR183" s="34">
        <v>63</v>
      </c>
    </row>
    <row r="184" spans="1:44" ht="12.75" customHeight="1">
      <c r="A184" s="26">
        <v>20</v>
      </c>
      <c r="B184" s="27" t="s">
        <v>1361</v>
      </c>
      <c r="C184" s="27" t="s">
        <v>1362</v>
      </c>
      <c r="D184" s="28">
        <v>29.43</v>
      </c>
      <c r="E184" s="27" t="s">
        <v>1363</v>
      </c>
      <c r="F184" s="27" t="s">
        <v>1364</v>
      </c>
      <c r="G184" s="27" t="s">
        <v>1365</v>
      </c>
      <c r="H184" s="27" t="s">
        <v>1366</v>
      </c>
      <c r="I184" s="27" t="s">
        <v>1367</v>
      </c>
      <c r="J184" s="28">
        <v>416.4</v>
      </c>
      <c r="K184" s="29">
        <v>656.15</v>
      </c>
      <c r="L184" s="26">
        <v>60</v>
      </c>
      <c r="M184" s="27" t="s">
        <v>1368</v>
      </c>
      <c r="N184" s="27" t="s">
        <v>1123</v>
      </c>
      <c r="O184" s="27" t="s">
        <v>1369</v>
      </c>
      <c r="Q184" s="26">
        <v>20</v>
      </c>
      <c r="R184" s="32">
        <f t="shared" si="0"/>
        <v>137.51</v>
      </c>
      <c r="S184" s="26">
        <v>20</v>
      </c>
      <c r="T184" s="32">
        <f t="shared" si="1"/>
        <v>152.85</v>
      </c>
      <c r="U184" s="26">
        <v>20</v>
      </c>
      <c r="V184" s="32">
        <f t="shared" si="2"/>
        <v>29.43</v>
      </c>
      <c r="W184" s="26">
        <v>20</v>
      </c>
      <c r="X184" s="32">
        <f t="shared" si="15"/>
        <v>71.47</v>
      </c>
      <c r="Y184" s="26">
        <v>20</v>
      </c>
      <c r="Z184" s="32">
        <f t="shared" si="16"/>
        <v>63.860000000000007</v>
      </c>
      <c r="AA184" s="26">
        <v>20</v>
      </c>
      <c r="AB184" s="32">
        <f t="shared" si="5"/>
        <v>371.88000000000005</v>
      </c>
      <c r="AC184" s="26">
        <v>20</v>
      </c>
      <c r="AD184" s="32">
        <f t="shared" si="14"/>
        <v>76.050000000000011</v>
      </c>
      <c r="AE184" s="26">
        <v>20</v>
      </c>
      <c r="AF184" s="32">
        <f t="shared" si="13"/>
        <v>81.540000000000006</v>
      </c>
      <c r="AG184" s="26">
        <v>20</v>
      </c>
      <c r="AH184" s="32">
        <f t="shared" si="8"/>
        <v>416.4</v>
      </c>
      <c r="AI184" s="26">
        <v>180</v>
      </c>
      <c r="AJ184" s="32">
        <f t="shared" si="9"/>
        <v>656.15</v>
      </c>
      <c r="AK184" s="26">
        <v>180</v>
      </c>
      <c r="AL184" s="34">
        <v>60</v>
      </c>
      <c r="AM184" s="32">
        <f t="shared" si="10"/>
        <v>141.71</v>
      </c>
      <c r="AN184" s="34">
        <v>60</v>
      </c>
      <c r="AO184" s="32">
        <f t="shared" si="11"/>
        <v>127.82</v>
      </c>
      <c r="AP184" s="34">
        <v>60</v>
      </c>
      <c r="AQ184" s="32">
        <f t="shared" si="12"/>
        <v>267.74</v>
      </c>
      <c r="AR184" s="34">
        <v>60</v>
      </c>
    </row>
    <row r="185" spans="1:44" ht="12.75" customHeight="1">
      <c r="A185" s="26">
        <v>19</v>
      </c>
      <c r="B185" s="38" t="s">
        <v>1370</v>
      </c>
      <c r="C185" s="38" t="s">
        <v>1371</v>
      </c>
      <c r="D185" s="39">
        <v>29.53</v>
      </c>
      <c r="E185" s="38" t="s">
        <v>1019</v>
      </c>
      <c r="F185" s="38" t="s">
        <v>1372</v>
      </c>
      <c r="G185" s="38" t="s">
        <v>1373</v>
      </c>
      <c r="H185" s="38" t="s">
        <v>126</v>
      </c>
      <c r="I185" s="38" t="s">
        <v>1374</v>
      </c>
      <c r="J185" s="39">
        <v>420.4</v>
      </c>
      <c r="K185" s="40">
        <v>662.1</v>
      </c>
      <c r="L185" s="26">
        <v>57</v>
      </c>
      <c r="M185" s="38" t="s">
        <v>1375</v>
      </c>
      <c r="N185" s="38" t="s">
        <v>1376</v>
      </c>
      <c r="O185" s="38" t="s">
        <v>1377</v>
      </c>
      <c r="Q185" s="26">
        <v>19</v>
      </c>
      <c r="R185" s="32">
        <f t="shared" si="0"/>
        <v>137.94</v>
      </c>
      <c r="S185" s="26">
        <v>19</v>
      </c>
      <c r="T185" s="32">
        <f t="shared" si="1"/>
        <v>153.31</v>
      </c>
      <c r="U185" s="26">
        <v>19</v>
      </c>
      <c r="V185" s="32">
        <f t="shared" si="2"/>
        <v>29.53</v>
      </c>
      <c r="W185" s="26">
        <v>19</v>
      </c>
      <c r="X185" s="32">
        <f t="shared" si="15"/>
        <v>71.73</v>
      </c>
      <c r="Y185" s="26">
        <v>19</v>
      </c>
      <c r="Z185" s="32">
        <f t="shared" si="16"/>
        <v>64.070000000000007</v>
      </c>
      <c r="AA185" s="26">
        <v>19</v>
      </c>
      <c r="AB185" s="32">
        <f t="shared" si="5"/>
        <v>373.00000000000006</v>
      </c>
      <c r="AC185" s="26">
        <v>19</v>
      </c>
      <c r="AD185" s="32">
        <f t="shared" si="14"/>
        <v>76.36999999999999</v>
      </c>
      <c r="AE185" s="26">
        <v>19</v>
      </c>
      <c r="AF185" s="32">
        <f t="shared" si="13"/>
        <v>81.83</v>
      </c>
      <c r="AG185" s="26">
        <v>19</v>
      </c>
      <c r="AH185" s="32">
        <f t="shared" si="8"/>
        <v>420.4</v>
      </c>
      <c r="AI185" s="26">
        <v>181</v>
      </c>
      <c r="AJ185" s="32">
        <f t="shared" si="9"/>
        <v>662.1</v>
      </c>
      <c r="AK185" s="26">
        <v>181</v>
      </c>
      <c r="AL185" s="34">
        <v>57</v>
      </c>
      <c r="AM185" s="32">
        <f t="shared" si="10"/>
        <v>142.28</v>
      </c>
      <c r="AN185" s="34">
        <v>57</v>
      </c>
      <c r="AO185" s="32">
        <f t="shared" si="11"/>
        <v>128.33000000000001</v>
      </c>
      <c r="AP185" s="34">
        <v>57</v>
      </c>
      <c r="AQ185" s="32">
        <f t="shared" si="12"/>
        <v>268.66000000000003</v>
      </c>
      <c r="AR185" s="34">
        <v>57</v>
      </c>
    </row>
    <row r="186" spans="1:44" ht="12.75" customHeight="1">
      <c r="A186" s="26">
        <v>18</v>
      </c>
      <c r="B186" s="27" t="s">
        <v>1378</v>
      </c>
      <c r="C186" s="27" t="s">
        <v>1379</v>
      </c>
      <c r="D186" s="28">
        <v>29.63</v>
      </c>
      <c r="E186" s="27" t="s">
        <v>1380</v>
      </c>
      <c r="F186" s="27" t="s">
        <v>1381</v>
      </c>
      <c r="G186" s="27" t="s">
        <v>1382</v>
      </c>
      <c r="H186" s="27" t="s">
        <v>1383</v>
      </c>
      <c r="I186" s="27" t="s">
        <v>1384</v>
      </c>
      <c r="J186" s="28">
        <v>424.45</v>
      </c>
      <c r="K186" s="29">
        <v>668.1</v>
      </c>
      <c r="L186" s="26">
        <v>54</v>
      </c>
      <c r="M186" s="27" t="s">
        <v>1385</v>
      </c>
      <c r="N186" s="27" t="s">
        <v>1386</v>
      </c>
      <c r="O186" s="27" t="s">
        <v>1387</v>
      </c>
      <c r="Q186" s="26">
        <v>18</v>
      </c>
      <c r="R186" s="32">
        <f t="shared" si="0"/>
        <v>138.36000000000001</v>
      </c>
      <c r="S186" s="26">
        <v>18</v>
      </c>
      <c r="T186" s="32">
        <f t="shared" si="1"/>
        <v>153.78</v>
      </c>
      <c r="U186" s="26">
        <v>18</v>
      </c>
      <c r="V186" s="32">
        <f t="shared" si="2"/>
        <v>29.63</v>
      </c>
      <c r="W186" s="26">
        <v>18</v>
      </c>
      <c r="X186" s="32">
        <f t="shared" si="15"/>
        <v>71.97999999999999</v>
      </c>
      <c r="Y186" s="26">
        <v>18</v>
      </c>
      <c r="Z186" s="32">
        <f t="shared" si="16"/>
        <v>64.28</v>
      </c>
      <c r="AA186" s="26">
        <v>18</v>
      </c>
      <c r="AB186" s="32">
        <f t="shared" si="5"/>
        <v>374.12</v>
      </c>
      <c r="AC186" s="26">
        <v>18</v>
      </c>
      <c r="AD186" s="32">
        <f t="shared" si="14"/>
        <v>76.679999999999993</v>
      </c>
      <c r="AE186" s="26">
        <v>18</v>
      </c>
      <c r="AF186" s="32">
        <f t="shared" si="13"/>
        <v>82.12</v>
      </c>
      <c r="AG186" s="26">
        <v>18</v>
      </c>
      <c r="AH186" s="32">
        <f t="shared" si="8"/>
        <v>424.45</v>
      </c>
      <c r="AI186" s="26">
        <v>182</v>
      </c>
      <c r="AJ186" s="32">
        <f t="shared" si="9"/>
        <v>668.1</v>
      </c>
      <c r="AK186" s="26">
        <v>182</v>
      </c>
      <c r="AL186" s="34">
        <v>54</v>
      </c>
      <c r="AM186" s="32">
        <f t="shared" si="10"/>
        <v>142.85999999999999</v>
      </c>
      <c r="AN186" s="34">
        <v>54</v>
      </c>
      <c r="AO186" s="32">
        <f t="shared" si="11"/>
        <v>128.85</v>
      </c>
      <c r="AP186" s="34">
        <v>54</v>
      </c>
      <c r="AQ186" s="32">
        <f t="shared" si="12"/>
        <v>269.58000000000004</v>
      </c>
      <c r="AR186" s="34">
        <v>54</v>
      </c>
    </row>
    <row r="187" spans="1:44" ht="12.75" customHeight="1">
      <c r="A187" s="26">
        <v>17</v>
      </c>
      <c r="B187" s="38" t="s">
        <v>1388</v>
      </c>
      <c r="C187" s="38" t="s">
        <v>1389</v>
      </c>
      <c r="D187" s="39">
        <v>29.73</v>
      </c>
      <c r="E187" s="38" t="s">
        <v>1390</v>
      </c>
      <c r="F187" s="38" t="s">
        <v>1391</v>
      </c>
      <c r="G187" s="38" t="s">
        <v>1392</v>
      </c>
      <c r="H187" s="38" t="s">
        <v>1393</v>
      </c>
      <c r="I187" s="38" t="s">
        <v>1394</v>
      </c>
      <c r="J187" s="39">
        <v>428.5</v>
      </c>
      <c r="K187" s="40">
        <v>674.2</v>
      </c>
      <c r="L187" s="26">
        <v>51</v>
      </c>
      <c r="M187" s="38" t="s">
        <v>1395</v>
      </c>
      <c r="N187" s="38" t="s">
        <v>1396</v>
      </c>
      <c r="O187" s="38" t="s">
        <v>1397</v>
      </c>
      <c r="Q187" s="26">
        <v>17</v>
      </c>
      <c r="R187" s="32">
        <f t="shared" si="0"/>
        <v>138.79</v>
      </c>
      <c r="S187" s="26">
        <v>17</v>
      </c>
      <c r="T187" s="32">
        <f t="shared" si="1"/>
        <v>154.25</v>
      </c>
      <c r="U187" s="26">
        <v>17</v>
      </c>
      <c r="V187" s="32">
        <f t="shared" si="2"/>
        <v>29.73</v>
      </c>
      <c r="W187" s="26">
        <v>17</v>
      </c>
      <c r="X187" s="32">
        <f t="shared" si="15"/>
        <v>72.240000000000009</v>
      </c>
      <c r="Y187" s="26">
        <v>17</v>
      </c>
      <c r="Z187" s="32">
        <f t="shared" si="16"/>
        <v>64.490000000000009</v>
      </c>
      <c r="AA187" s="26">
        <v>17</v>
      </c>
      <c r="AB187" s="32">
        <f t="shared" si="5"/>
        <v>375.25</v>
      </c>
      <c r="AC187" s="26">
        <v>17</v>
      </c>
      <c r="AD187" s="32">
        <f t="shared" si="14"/>
        <v>77</v>
      </c>
      <c r="AE187" s="26">
        <v>17</v>
      </c>
      <c r="AF187" s="32">
        <f t="shared" si="13"/>
        <v>82.409999999999982</v>
      </c>
      <c r="AG187" s="26">
        <v>17</v>
      </c>
      <c r="AH187" s="32">
        <f t="shared" si="8"/>
        <v>428.5</v>
      </c>
      <c r="AI187" s="26">
        <v>183</v>
      </c>
      <c r="AJ187" s="32">
        <f t="shared" si="9"/>
        <v>674.2</v>
      </c>
      <c r="AK187" s="26">
        <v>183</v>
      </c>
      <c r="AL187" s="34">
        <v>51</v>
      </c>
      <c r="AM187" s="32">
        <f t="shared" si="10"/>
        <v>143.44000000000003</v>
      </c>
      <c r="AN187" s="34">
        <v>51</v>
      </c>
      <c r="AO187" s="32">
        <f t="shared" si="11"/>
        <v>129.38</v>
      </c>
      <c r="AP187" s="34">
        <v>51</v>
      </c>
      <c r="AQ187" s="32">
        <f t="shared" si="12"/>
        <v>270.49999999999994</v>
      </c>
      <c r="AR187" s="34">
        <v>51</v>
      </c>
    </row>
    <row r="188" spans="1:44" ht="12.75" customHeight="1">
      <c r="A188" s="26">
        <v>16</v>
      </c>
      <c r="B188" s="27" t="s">
        <v>1398</v>
      </c>
      <c r="C188" s="27" t="s">
        <v>1399</v>
      </c>
      <c r="D188" s="28">
        <v>29.83</v>
      </c>
      <c r="E188" s="27" t="s">
        <v>1400</v>
      </c>
      <c r="F188" s="27" t="s">
        <v>1401</v>
      </c>
      <c r="G188" s="27" t="s">
        <v>1402</v>
      </c>
      <c r="H188" s="27" t="s">
        <v>1403</v>
      </c>
      <c r="I188" s="27" t="s">
        <v>1404</v>
      </c>
      <c r="J188" s="28">
        <v>432.6</v>
      </c>
      <c r="K188" s="29">
        <v>680.3</v>
      </c>
      <c r="L188" s="26">
        <v>48</v>
      </c>
      <c r="M188" s="27" t="s">
        <v>1405</v>
      </c>
      <c r="N188" s="27" t="s">
        <v>1406</v>
      </c>
      <c r="O188" s="27" t="s">
        <v>1407</v>
      </c>
      <c r="Q188" s="26">
        <v>16</v>
      </c>
      <c r="R188" s="32">
        <f t="shared" si="0"/>
        <v>139.21999999999997</v>
      </c>
      <c r="S188" s="26">
        <v>16</v>
      </c>
      <c r="T188" s="32">
        <f t="shared" si="1"/>
        <v>154.72000000000003</v>
      </c>
      <c r="U188" s="26">
        <v>16</v>
      </c>
      <c r="V188" s="32">
        <f t="shared" si="2"/>
        <v>29.83</v>
      </c>
      <c r="W188" s="26">
        <v>16</v>
      </c>
      <c r="X188" s="32">
        <f t="shared" si="15"/>
        <v>72.489999999999995</v>
      </c>
      <c r="Y188" s="26">
        <v>16</v>
      </c>
      <c r="Z188" s="32">
        <f t="shared" si="16"/>
        <v>64.7</v>
      </c>
      <c r="AA188" s="26">
        <v>16</v>
      </c>
      <c r="AB188" s="32">
        <f t="shared" si="5"/>
        <v>376.38</v>
      </c>
      <c r="AC188" s="26">
        <v>16</v>
      </c>
      <c r="AD188" s="32">
        <f t="shared" si="14"/>
        <v>77.319999999999993</v>
      </c>
      <c r="AE188" s="26">
        <v>16</v>
      </c>
      <c r="AF188" s="32">
        <f t="shared" si="13"/>
        <v>82.7</v>
      </c>
      <c r="AG188" s="26">
        <v>16</v>
      </c>
      <c r="AH188" s="32">
        <f t="shared" si="8"/>
        <v>432.6</v>
      </c>
      <c r="AI188" s="26">
        <v>184</v>
      </c>
      <c r="AJ188" s="32">
        <f t="shared" si="9"/>
        <v>680.3</v>
      </c>
      <c r="AK188" s="26">
        <v>184</v>
      </c>
      <c r="AL188" s="34">
        <v>48</v>
      </c>
      <c r="AM188" s="32">
        <f t="shared" si="10"/>
        <v>144.03</v>
      </c>
      <c r="AN188" s="34">
        <v>48</v>
      </c>
      <c r="AO188" s="32">
        <f t="shared" si="11"/>
        <v>129.9</v>
      </c>
      <c r="AP188" s="34">
        <v>48</v>
      </c>
      <c r="AQ188" s="32">
        <f t="shared" si="12"/>
        <v>271.42999999999995</v>
      </c>
      <c r="AR188" s="34">
        <v>48</v>
      </c>
    </row>
    <row r="189" spans="1:44" ht="12.75" customHeight="1">
      <c r="A189" s="26">
        <v>15</v>
      </c>
      <c r="B189" s="38" t="s">
        <v>1408</v>
      </c>
      <c r="C189" s="38" t="s">
        <v>1409</v>
      </c>
      <c r="D189" s="39">
        <v>29.94</v>
      </c>
      <c r="E189" s="38" t="s">
        <v>1410</v>
      </c>
      <c r="F189" s="38" t="s">
        <v>1411</v>
      </c>
      <c r="G189" s="38" t="s">
        <v>1412</v>
      </c>
      <c r="H189" s="38" t="s">
        <v>1413</v>
      </c>
      <c r="I189" s="38" t="s">
        <v>1414</v>
      </c>
      <c r="J189" s="39">
        <v>436.75</v>
      </c>
      <c r="K189" s="40">
        <v>686.5</v>
      </c>
      <c r="L189" s="26">
        <v>45</v>
      </c>
      <c r="M189" s="38" t="s">
        <v>1415</v>
      </c>
      <c r="N189" s="38" t="s">
        <v>863</v>
      </c>
      <c r="O189" s="38" t="s">
        <v>1416</v>
      </c>
      <c r="Q189" s="26">
        <v>15</v>
      </c>
      <c r="R189" s="32">
        <f t="shared" si="0"/>
        <v>139.65</v>
      </c>
      <c r="S189" s="26">
        <v>15</v>
      </c>
      <c r="T189" s="32">
        <f t="shared" si="1"/>
        <v>155.19</v>
      </c>
      <c r="U189" s="26">
        <v>15</v>
      </c>
      <c r="V189" s="32">
        <f t="shared" si="2"/>
        <v>29.94</v>
      </c>
      <c r="W189" s="26">
        <v>15</v>
      </c>
      <c r="X189" s="32">
        <f t="shared" si="15"/>
        <v>72.749999999999986</v>
      </c>
      <c r="Y189" s="26">
        <v>15</v>
      </c>
      <c r="Z189" s="32">
        <f t="shared" si="16"/>
        <v>64.920000000000016</v>
      </c>
      <c r="AA189" s="26">
        <v>15</v>
      </c>
      <c r="AB189" s="32">
        <f t="shared" si="5"/>
        <v>377.53000000000003</v>
      </c>
      <c r="AC189" s="26">
        <v>15</v>
      </c>
      <c r="AD189" s="32">
        <f t="shared" si="14"/>
        <v>77.649999999999991</v>
      </c>
      <c r="AE189" s="26">
        <v>15</v>
      </c>
      <c r="AF189" s="32">
        <f t="shared" si="13"/>
        <v>83</v>
      </c>
      <c r="AG189" s="26">
        <v>15</v>
      </c>
      <c r="AH189" s="32">
        <f t="shared" si="8"/>
        <v>436.75</v>
      </c>
      <c r="AI189" s="26">
        <v>185</v>
      </c>
      <c r="AJ189" s="32">
        <f t="shared" si="9"/>
        <v>686.5</v>
      </c>
      <c r="AK189" s="26">
        <v>185</v>
      </c>
      <c r="AL189" s="34">
        <v>45</v>
      </c>
      <c r="AM189" s="32">
        <f t="shared" si="10"/>
        <v>144.62000000000003</v>
      </c>
      <c r="AN189" s="34">
        <v>45</v>
      </c>
      <c r="AO189" s="32">
        <f t="shared" si="11"/>
        <v>130.44</v>
      </c>
      <c r="AP189" s="34">
        <v>45</v>
      </c>
      <c r="AQ189" s="32">
        <f t="shared" si="12"/>
        <v>272.37</v>
      </c>
      <c r="AR189" s="34">
        <v>45</v>
      </c>
    </row>
    <row r="190" spans="1:44" ht="12.75" customHeight="1">
      <c r="A190" s="26">
        <v>14</v>
      </c>
      <c r="B190" s="27" t="s">
        <v>1417</v>
      </c>
      <c r="C190" s="27" t="s">
        <v>1418</v>
      </c>
      <c r="D190" s="28">
        <v>30.04</v>
      </c>
      <c r="E190" s="27" t="s">
        <v>1419</v>
      </c>
      <c r="F190" s="27" t="s">
        <v>1420</v>
      </c>
      <c r="G190" s="27" t="s">
        <v>1421</v>
      </c>
      <c r="H190" s="27" t="s">
        <v>1422</v>
      </c>
      <c r="I190" s="27" t="s">
        <v>1423</v>
      </c>
      <c r="J190" s="28">
        <v>441</v>
      </c>
      <c r="K190" s="29">
        <v>692.75</v>
      </c>
      <c r="L190" s="26">
        <v>42</v>
      </c>
      <c r="M190" s="27" t="s">
        <v>1424</v>
      </c>
      <c r="N190" s="27" t="s">
        <v>1425</v>
      </c>
      <c r="O190" s="27" t="s">
        <v>1426</v>
      </c>
      <c r="Q190" s="26">
        <v>14</v>
      </c>
      <c r="R190" s="32">
        <f t="shared" si="0"/>
        <v>140.07999999999998</v>
      </c>
      <c r="S190" s="26">
        <v>14</v>
      </c>
      <c r="T190" s="32">
        <f t="shared" si="1"/>
        <v>155.66</v>
      </c>
      <c r="U190" s="26">
        <v>14</v>
      </c>
      <c r="V190" s="32">
        <f t="shared" si="2"/>
        <v>30.04</v>
      </c>
      <c r="W190" s="26">
        <v>14</v>
      </c>
      <c r="X190" s="32">
        <f t="shared" si="15"/>
        <v>73.02</v>
      </c>
      <c r="Y190" s="26">
        <v>14</v>
      </c>
      <c r="Z190" s="32">
        <f t="shared" si="16"/>
        <v>65.13</v>
      </c>
      <c r="AA190" s="26">
        <v>14</v>
      </c>
      <c r="AB190" s="32">
        <f t="shared" si="5"/>
        <v>378.67</v>
      </c>
      <c r="AC190" s="26">
        <v>14</v>
      </c>
      <c r="AD190" s="32">
        <f t="shared" si="14"/>
        <v>77.98</v>
      </c>
      <c r="AE190" s="26">
        <v>14</v>
      </c>
      <c r="AF190" s="32">
        <f t="shared" si="13"/>
        <v>83.29</v>
      </c>
      <c r="AG190" s="26">
        <v>14</v>
      </c>
      <c r="AH190" s="32">
        <f t="shared" si="8"/>
        <v>441</v>
      </c>
      <c r="AI190" s="26">
        <v>186</v>
      </c>
      <c r="AJ190" s="32">
        <f t="shared" si="9"/>
        <v>692.75</v>
      </c>
      <c r="AK190" s="26">
        <v>186</v>
      </c>
      <c r="AL190" s="34">
        <v>42</v>
      </c>
      <c r="AM190" s="32">
        <f t="shared" si="10"/>
        <v>145.21</v>
      </c>
      <c r="AN190" s="34">
        <v>42</v>
      </c>
      <c r="AO190" s="32">
        <f t="shared" si="11"/>
        <v>130.97</v>
      </c>
      <c r="AP190" s="34">
        <v>42</v>
      </c>
      <c r="AQ190" s="32">
        <f t="shared" si="12"/>
        <v>273.32</v>
      </c>
      <c r="AR190" s="34">
        <v>42</v>
      </c>
    </row>
    <row r="191" spans="1:44" ht="12.75" customHeight="1">
      <c r="A191" s="26">
        <v>13</v>
      </c>
      <c r="B191" s="38" t="s">
        <v>1427</v>
      </c>
      <c r="C191" s="38" t="s">
        <v>1428</v>
      </c>
      <c r="D191" s="39">
        <v>30.14</v>
      </c>
      <c r="E191" s="38" t="s">
        <v>1429</v>
      </c>
      <c r="F191" s="38" t="s">
        <v>1430</v>
      </c>
      <c r="G191" s="38" t="s">
        <v>1431</v>
      </c>
      <c r="H191" s="38" t="s">
        <v>1432</v>
      </c>
      <c r="I191" s="38" t="s">
        <v>1433</v>
      </c>
      <c r="J191" s="39">
        <v>445.2</v>
      </c>
      <c r="K191" s="40">
        <v>699</v>
      </c>
      <c r="L191" s="26">
        <v>39</v>
      </c>
      <c r="M191" s="38" t="s">
        <v>1434</v>
      </c>
      <c r="N191" s="38" t="s">
        <v>1435</v>
      </c>
      <c r="O191" s="38" t="s">
        <v>1436</v>
      </c>
      <c r="Q191" s="26">
        <v>13</v>
      </c>
      <c r="R191" s="32">
        <f t="shared" si="0"/>
        <v>140.52000000000001</v>
      </c>
      <c r="S191" s="26">
        <v>13</v>
      </c>
      <c r="T191" s="32">
        <f t="shared" si="1"/>
        <v>156.13999999999999</v>
      </c>
      <c r="U191" s="26">
        <v>13</v>
      </c>
      <c r="V191" s="32">
        <f t="shared" si="2"/>
        <v>30.14</v>
      </c>
      <c r="W191" s="26">
        <v>13</v>
      </c>
      <c r="X191" s="32">
        <f t="shared" si="15"/>
        <v>73.28</v>
      </c>
      <c r="Y191" s="26">
        <v>13</v>
      </c>
      <c r="Z191" s="32">
        <f t="shared" si="16"/>
        <v>65.349999999999994</v>
      </c>
      <c r="AA191" s="26">
        <v>13</v>
      </c>
      <c r="AB191" s="32">
        <f t="shared" si="5"/>
        <v>379.83</v>
      </c>
      <c r="AC191" s="26">
        <v>13</v>
      </c>
      <c r="AD191" s="32">
        <f t="shared" si="14"/>
        <v>78.309999999999988</v>
      </c>
      <c r="AE191" s="26">
        <v>13</v>
      </c>
      <c r="AF191" s="32">
        <f t="shared" si="13"/>
        <v>83.59</v>
      </c>
      <c r="AG191" s="26">
        <v>13</v>
      </c>
      <c r="AH191" s="32">
        <f t="shared" si="8"/>
        <v>445.2</v>
      </c>
      <c r="AI191" s="26">
        <v>187</v>
      </c>
      <c r="AJ191" s="32">
        <f t="shared" si="9"/>
        <v>699</v>
      </c>
      <c r="AK191" s="26">
        <v>187</v>
      </c>
      <c r="AL191" s="34">
        <v>39</v>
      </c>
      <c r="AM191" s="32">
        <f t="shared" si="10"/>
        <v>145.81</v>
      </c>
      <c r="AN191" s="34">
        <v>39</v>
      </c>
      <c r="AO191" s="32">
        <f t="shared" si="11"/>
        <v>131.51</v>
      </c>
      <c r="AP191" s="34">
        <v>39</v>
      </c>
      <c r="AQ191" s="32">
        <f t="shared" si="12"/>
        <v>274.27</v>
      </c>
      <c r="AR191" s="34">
        <v>39</v>
      </c>
    </row>
    <row r="192" spans="1:44" ht="12.75" customHeight="1">
      <c r="A192" s="26">
        <v>12</v>
      </c>
      <c r="B192" s="27" t="s">
        <v>1437</v>
      </c>
      <c r="C192" s="27" t="s">
        <v>1438</v>
      </c>
      <c r="D192" s="28">
        <v>30.24</v>
      </c>
      <c r="E192" s="27" t="s">
        <v>1088</v>
      </c>
      <c r="F192" s="27" t="s">
        <v>1439</v>
      </c>
      <c r="G192" s="27" t="s">
        <v>1440</v>
      </c>
      <c r="H192" s="27" t="s">
        <v>1441</v>
      </c>
      <c r="I192" s="27" t="s">
        <v>1442</v>
      </c>
      <c r="J192" s="28">
        <v>449.45</v>
      </c>
      <c r="K192" s="29">
        <v>705.35</v>
      </c>
      <c r="L192" s="26">
        <v>36</v>
      </c>
      <c r="M192" s="27" t="s">
        <v>1443</v>
      </c>
      <c r="N192" s="27" t="s">
        <v>1444</v>
      </c>
      <c r="O192" s="27" t="s">
        <v>1445</v>
      </c>
      <c r="Q192" s="26">
        <v>12</v>
      </c>
      <c r="R192" s="32">
        <f t="shared" si="0"/>
        <v>140.96000000000004</v>
      </c>
      <c r="S192" s="26">
        <v>12</v>
      </c>
      <c r="T192" s="32">
        <f t="shared" si="1"/>
        <v>156.61999999999998</v>
      </c>
      <c r="U192" s="26">
        <v>12</v>
      </c>
      <c r="V192" s="32">
        <f t="shared" si="2"/>
        <v>30.24</v>
      </c>
      <c r="W192" s="26">
        <v>12</v>
      </c>
      <c r="X192" s="32">
        <f t="shared" si="15"/>
        <v>73.539999999999992</v>
      </c>
      <c r="Y192" s="26">
        <v>12</v>
      </c>
      <c r="Z192" s="32">
        <f t="shared" si="16"/>
        <v>65.569999999999993</v>
      </c>
      <c r="AA192" s="26">
        <v>12</v>
      </c>
      <c r="AB192" s="32">
        <f t="shared" si="5"/>
        <v>380.99000000000007</v>
      </c>
      <c r="AC192" s="26">
        <v>12</v>
      </c>
      <c r="AD192" s="32">
        <f t="shared" si="14"/>
        <v>78.64</v>
      </c>
      <c r="AE192" s="26">
        <v>12</v>
      </c>
      <c r="AF192" s="32">
        <f t="shared" si="13"/>
        <v>83.9</v>
      </c>
      <c r="AG192" s="26">
        <v>12</v>
      </c>
      <c r="AH192" s="32">
        <f t="shared" si="8"/>
        <v>449.45</v>
      </c>
      <c r="AI192" s="26">
        <v>188</v>
      </c>
      <c r="AJ192" s="32">
        <f t="shared" si="9"/>
        <v>705.35</v>
      </c>
      <c r="AK192" s="26">
        <v>188</v>
      </c>
      <c r="AL192" s="34">
        <v>36</v>
      </c>
      <c r="AM192" s="32">
        <f t="shared" si="10"/>
        <v>146.41999999999999</v>
      </c>
      <c r="AN192" s="34">
        <v>36</v>
      </c>
      <c r="AO192" s="32">
        <f t="shared" si="11"/>
        <v>132.05999999999997</v>
      </c>
      <c r="AP192" s="34">
        <v>36</v>
      </c>
      <c r="AQ192" s="32">
        <f t="shared" si="12"/>
        <v>275.23</v>
      </c>
      <c r="AR192" s="34">
        <v>36</v>
      </c>
    </row>
    <row r="193" spans="1:44" ht="12.75" customHeight="1">
      <c r="A193" s="26">
        <v>11</v>
      </c>
      <c r="B193" s="38" t="s">
        <v>1446</v>
      </c>
      <c r="C193" s="38" t="s">
        <v>1447</v>
      </c>
      <c r="D193" s="39">
        <v>30.35</v>
      </c>
      <c r="E193" s="38" t="s">
        <v>1448</v>
      </c>
      <c r="F193" s="38" t="s">
        <v>1449</v>
      </c>
      <c r="G193" s="38" t="s">
        <v>1450</v>
      </c>
      <c r="H193" s="38" t="s">
        <v>1451</v>
      </c>
      <c r="I193" s="38" t="s">
        <v>1452</v>
      </c>
      <c r="J193" s="39">
        <v>453.75</v>
      </c>
      <c r="K193" s="40">
        <v>711.8</v>
      </c>
      <c r="L193" s="26">
        <v>33</v>
      </c>
      <c r="M193" s="38" t="s">
        <v>1453</v>
      </c>
      <c r="N193" s="38" t="s">
        <v>1454</v>
      </c>
      <c r="O193" s="38" t="s">
        <v>1455</v>
      </c>
      <c r="Q193" s="26">
        <v>11</v>
      </c>
      <c r="R193" s="32">
        <f t="shared" si="0"/>
        <v>141.41</v>
      </c>
      <c r="S193" s="26">
        <v>11</v>
      </c>
      <c r="T193" s="32">
        <f t="shared" si="1"/>
        <v>157.11000000000001</v>
      </c>
      <c r="U193" s="26">
        <v>11</v>
      </c>
      <c r="V193" s="32">
        <f t="shared" si="2"/>
        <v>30.35</v>
      </c>
      <c r="W193" s="26">
        <v>11</v>
      </c>
      <c r="X193" s="32">
        <f t="shared" si="15"/>
        <v>73.809999999999988</v>
      </c>
      <c r="Y193" s="26">
        <v>11</v>
      </c>
      <c r="Z193" s="32">
        <f t="shared" si="16"/>
        <v>65.78</v>
      </c>
      <c r="AA193" s="26">
        <v>11</v>
      </c>
      <c r="AB193" s="32">
        <f t="shared" si="5"/>
        <v>382.16</v>
      </c>
      <c r="AC193" s="26">
        <v>11</v>
      </c>
      <c r="AD193" s="32">
        <f t="shared" si="14"/>
        <v>78.98</v>
      </c>
      <c r="AE193" s="26">
        <v>11</v>
      </c>
      <c r="AF193" s="32">
        <f t="shared" si="13"/>
        <v>84.2</v>
      </c>
      <c r="AG193" s="26">
        <v>11</v>
      </c>
      <c r="AH193" s="32">
        <f t="shared" si="8"/>
        <v>453.75</v>
      </c>
      <c r="AI193" s="26">
        <v>189</v>
      </c>
      <c r="AJ193" s="32">
        <f t="shared" si="9"/>
        <v>711.8</v>
      </c>
      <c r="AK193" s="26">
        <v>189</v>
      </c>
      <c r="AL193" s="34">
        <v>33</v>
      </c>
      <c r="AM193" s="32">
        <f t="shared" si="10"/>
        <v>147.03</v>
      </c>
      <c r="AN193" s="34">
        <v>33</v>
      </c>
      <c r="AO193" s="32">
        <f t="shared" si="11"/>
        <v>132.60999999999999</v>
      </c>
      <c r="AP193" s="34">
        <v>33</v>
      </c>
      <c r="AQ193" s="32">
        <f t="shared" si="12"/>
        <v>276.19</v>
      </c>
      <c r="AR193" s="34">
        <v>33</v>
      </c>
    </row>
    <row r="194" spans="1:44" ht="12.75" customHeight="1">
      <c r="A194" s="26">
        <v>10</v>
      </c>
      <c r="B194" s="27" t="s">
        <v>1456</v>
      </c>
      <c r="C194" s="27" t="s">
        <v>1457</v>
      </c>
      <c r="D194" s="28">
        <v>30.45</v>
      </c>
      <c r="E194" s="27" t="s">
        <v>1458</v>
      </c>
      <c r="F194" s="27" t="s">
        <v>1459</v>
      </c>
      <c r="G194" s="27" t="s">
        <v>1460</v>
      </c>
      <c r="H194" s="27" t="s">
        <v>1461</v>
      </c>
      <c r="I194" s="27" t="s">
        <v>1462</v>
      </c>
      <c r="J194" s="28">
        <v>458.1</v>
      </c>
      <c r="K194" s="29">
        <v>718.25</v>
      </c>
      <c r="L194" s="26">
        <v>30</v>
      </c>
      <c r="M194" s="27" t="s">
        <v>1463</v>
      </c>
      <c r="N194" s="27" t="s">
        <v>1464</v>
      </c>
      <c r="O194" s="27" t="s">
        <v>1465</v>
      </c>
      <c r="Q194" s="26">
        <v>10</v>
      </c>
      <c r="R194" s="32">
        <f t="shared" si="0"/>
        <v>141.85000000000002</v>
      </c>
      <c r="S194" s="26">
        <v>10</v>
      </c>
      <c r="T194" s="32">
        <f t="shared" si="1"/>
        <v>157.59</v>
      </c>
      <c r="U194" s="26">
        <v>10</v>
      </c>
      <c r="V194" s="32">
        <f t="shared" si="2"/>
        <v>30.45</v>
      </c>
      <c r="W194" s="26">
        <v>10</v>
      </c>
      <c r="X194" s="32">
        <f t="shared" si="15"/>
        <v>74.08</v>
      </c>
      <c r="Y194" s="26">
        <v>10</v>
      </c>
      <c r="Z194" s="32">
        <f t="shared" si="16"/>
        <v>66.010000000000005</v>
      </c>
      <c r="AA194" s="26">
        <v>10</v>
      </c>
      <c r="AB194" s="32">
        <f t="shared" si="5"/>
        <v>383.34000000000003</v>
      </c>
      <c r="AC194" s="26">
        <v>10</v>
      </c>
      <c r="AD194" s="32">
        <f t="shared" si="14"/>
        <v>79.309999999999988</v>
      </c>
      <c r="AE194" s="26">
        <v>10</v>
      </c>
      <c r="AF194" s="32">
        <f t="shared" si="13"/>
        <v>84.5</v>
      </c>
      <c r="AG194" s="26">
        <v>10</v>
      </c>
      <c r="AH194" s="32">
        <f t="shared" si="8"/>
        <v>458.1</v>
      </c>
      <c r="AI194" s="26">
        <v>190</v>
      </c>
      <c r="AJ194" s="32">
        <f t="shared" si="9"/>
        <v>718.25</v>
      </c>
      <c r="AK194" s="26">
        <v>190</v>
      </c>
      <c r="AL194" s="34">
        <v>30</v>
      </c>
      <c r="AM194" s="32">
        <f t="shared" si="10"/>
        <v>147.63999999999999</v>
      </c>
      <c r="AN194" s="34">
        <v>30</v>
      </c>
      <c r="AO194" s="32">
        <f t="shared" si="11"/>
        <v>133.15999999999997</v>
      </c>
      <c r="AP194" s="34">
        <v>30</v>
      </c>
      <c r="AQ194" s="32">
        <f t="shared" si="12"/>
        <v>277.16000000000003</v>
      </c>
      <c r="AR194" s="34">
        <v>30</v>
      </c>
    </row>
    <row r="195" spans="1:44" ht="12.75" customHeight="1">
      <c r="A195" s="26">
        <v>9</v>
      </c>
      <c r="B195" s="38" t="s">
        <v>1466</v>
      </c>
      <c r="C195" s="38" t="s">
        <v>1467</v>
      </c>
      <c r="D195" s="39">
        <v>30.56</v>
      </c>
      <c r="E195" s="38" t="s">
        <v>1468</v>
      </c>
      <c r="F195" s="38" t="s">
        <v>1469</v>
      </c>
      <c r="G195" s="38" t="s">
        <v>1470</v>
      </c>
      <c r="H195" s="38" t="s">
        <v>1471</v>
      </c>
      <c r="I195" s="38" t="s">
        <v>1472</v>
      </c>
      <c r="J195" s="39">
        <v>462.5</v>
      </c>
      <c r="K195" s="40">
        <v>724.75</v>
      </c>
      <c r="L195" s="26">
        <v>27</v>
      </c>
      <c r="M195" s="38" t="s">
        <v>1473</v>
      </c>
      <c r="N195" s="38" t="s">
        <v>1474</v>
      </c>
      <c r="O195" s="38" t="s">
        <v>1475</v>
      </c>
      <c r="Q195" s="26">
        <v>9</v>
      </c>
      <c r="R195" s="32">
        <f t="shared" si="0"/>
        <v>142.30000000000001</v>
      </c>
      <c r="S195" s="26">
        <v>9</v>
      </c>
      <c r="T195" s="32">
        <f t="shared" si="1"/>
        <v>158.08000000000001</v>
      </c>
      <c r="U195" s="26">
        <v>9</v>
      </c>
      <c r="V195" s="32">
        <f t="shared" si="2"/>
        <v>30.56</v>
      </c>
      <c r="W195" s="26">
        <v>9</v>
      </c>
      <c r="X195" s="32">
        <f t="shared" si="15"/>
        <v>74.350000000000009</v>
      </c>
      <c r="Y195" s="26">
        <v>9</v>
      </c>
      <c r="Z195" s="32">
        <f t="shared" si="16"/>
        <v>66.230000000000018</v>
      </c>
      <c r="AA195" s="26">
        <v>9</v>
      </c>
      <c r="AB195" s="32">
        <f t="shared" si="5"/>
        <v>384.52000000000004</v>
      </c>
      <c r="AC195" s="26">
        <v>9</v>
      </c>
      <c r="AD195" s="32">
        <f t="shared" si="14"/>
        <v>79.66</v>
      </c>
      <c r="AE195" s="26">
        <v>9</v>
      </c>
      <c r="AF195" s="32">
        <f t="shared" si="13"/>
        <v>84.81</v>
      </c>
      <c r="AG195" s="26">
        <v>9</v>
      </c>
      <c r="AH195" s="32">
        <f t="shared" si="8"/>
        <v>462.5</v>
      </c>
      <c r="AI195" s="26">
        <v>191</v>
      </c>
      <c r="AJ195" s="32">
        <f t="shared" si="9"/>
        <v>724.75</v>
      </c>
      <c r="AK195" s="26">
        <v>191</v>
      </c>
      <c r="AL195" s="34">
        <v>27</v>
      </c>
      <c r="AM195" s="32">
        <f t="shared" si="10"/>
        <v>148.26</v>
      </c>
      <c r="AN195" s="34">
        <v>27</v>
      </c>
      <c r="AO195" s="32">
        <f t="shared" si="11"/>
        <v>133.72</v>
      </c>
      <c r="AP195" s="34">
        <v>27</v>
      </c>
      <c r="AQ195" s="32">
        <f t="shared" si="12"/>
        <v>278.13999999999993</v>
      </c>
      <c r="AR195" s="34">
        <v>27</v>
      </c>
    </row>
    <row r="196" spans="1:44" ht="12.75" customHeight="1">
      <c r="A196" s="26">
        <v>8</v>
      </c>
      <c r="B196" s="27" t="s">
        <v>1476</v>
      </c>
      <c r="C196" s="27" t="s">
        <v>1477</v>
      </c>
      <c r="D196" s="28">
        <v>30.67</v>
      </c>
      <c r="E196" s="27" t="s">
        <v>1478</v>
      </c>
      <c r="F196" s="27" t="s">
        <v>1479</v>
      </c>
      <c r="G196" s="27" t="s">
        <v>1480</v>
      </c>
      <c r="H196" s="27" t="s">
        <v>1481</v>
      </c>
      <c r="I196" s="27" t="s">
        <v>1482</v>
      </c>
      <c r="J196" s="28">
        <v>466.95</v>
      </c>
      <c r="K196" s="29">
        <v>731.35</v>
      </c>
      <c r="L196" s="26">
        <v>24</v>
      </c>
      <c r="M196" s="27" t="s">
        <v>1483</v>
      </c>
      <c r="N196" s="27" t="s">
        <v>1484</v>
      </c>
      <c r="O196" s="27" t="s">
        <v>1485</v>
      </c>
      <c r="Q196" s="26">
        <v>8</v>
      </c>
      <c r="R196" s="32">
        <f t="shared" si="0"/>
        <v>142.75</v>
      </c>
      <c r="S196" s="26">
        <v>8</v>
      </c>
      <c r="T196" s="32">
        <f t="shared" si="1"/>
        <v>158.57999999999998</v>
      </c>
      <c r="U196" s="26">
        <v>8</v>
      </c>
      <c r="V196" s="32">
        <f t="shared" si="2"/>
        <v>30.67</v>
      </c>
      <c r="W196" s="26">
        <v>8</v>
      </c>
      <c r="X196" s="32">
        <f t="shared" si="15"/>
        <v>74.62</v>
      </c>
      <c r="Y196" s="26">
        <v>8</v>
      </c>
      <c r="Z196" s="32">
        <f t="shared" si="16"/>
        <v>66.45</v>
      </c>
      <c r="AA196" s="26">
        <v>8</v>
      </c>
      <c r="AB196" s="32">
        <f t="shared" si="5"/>
        <v>385.72</v>
      </c>
      <c r="AC196" s="26">
        <v>8</v>
      </c>
      <c r="AD196" s="32">
        <f t="shared" si="14"/>
        <v>80</v>
      </c>
      <c r="AE196" s="26">
        <v>8</v>
      </c>
      <c r="AF196" s="32">
        <f t="shared" si="13"/>
        <v>85.12</v>
      </c>
      <c r="AG196" s="26">
        <v>8</v>
      </c>
      <c r="AH196" s="32">
        <f t="shared" si="8"/>
        <v>466.95</v>
      </c>
      <c r="AI196" s="26">
        <v>192</v>
      </c>
      <c r="AJ196" s="32">
        <f t="shared" si="9"/>
        <v>731.35</v>
      </c>
      <c r="AK196" s="26">
        <v>192</v>
      </c>
      <c r="AL196" s="34">
        <v>24</v>
      </c>
      <c r="AM196" s="32">
        <f t="shared" si="10"/>
        <v>148.89000000000001</v>
      </c>
      <c r="AN196" s="34">
        <v>24</v>
      </c>
      <c r="AO196" s="32">
        <f t="shared" si="11"/>
        <v>134.29000000000002</v>
      </c>
      <c r="AP196" s="34">
        <v>24</v>
      </c>
      <c r="AQ196" s="32">
        <f t="shared" si="12"/>
        <v>279.13</v>
      </c>
      <c r="AR196" s="34">
        <v>24</v>
      </c>
    </row>
    <row r="197" spans="1:44" ht="12.75" customHeight="1">
      <c r="A197" s="26">
        <v>7</v>
      </c>
      <c r="B197" s="38" t="s">
        <v>1486</v>
      </c>
      <c r="C197" s="38" t="s">
        <v>1487</v>
      </c>
      <c r="D197" s="39">
        <v>30.77</v>
      </c>
      <c r="E197" s="38" t="s">
        <v>1488</v>
      </c>
      <c r="F197" s="38" t="s">
        <v>1489</v>
      </c>
      <c r="G197" s="38" t="s">
        <v>1490</v>
      </c>
      <c r="H197" s="38" t="s">
        <v>1491</v>
      </c>
      <c r="I197" s="38" t="s">
        <v>1492</v>
      </c>
      <c r="J197" s="39">
        <v>471.45</v>
      </c>
      <c r="K197" s="40">
        <v>738</v>
      </c>
      <c r="L197" s="26">
        <v>21</v>
      </c>
      <c r="M197" s="38" t="s">
        <v>1493</v>
      </c>
      <c r="N197" s="38" t="s">
        <v>1494</v>
      </c>
      <c r="O197" s="38" t="s">
        <v>1495</v>
      </c>
      <c r="Q197" s="26">
        <v>7</v>
      </c>
      <c r="R197" s="32">
        <f t="shared" si="0"/>
        <v>143.21000000000004</v>
      </c>
      <c r="S197" s="26">
        <v>7</v>
      </c>
      <c r="T197" s="32">
        <f t="shared" si="1"/>
        <v>159.07</v>
      </c>
      <c r="U197" s="26">
        <v>7</v>
      </c>
      <c r="V197" s="32">
        <f t="shared" si="2"/>
        <v>30.77</v>
      </c>
      <c r="W197" s="26">
        <v>7</v>
      </c>
      <c r="X197" s="32">
        <f t="shared" si="15"/>
        <v>74.900000000000006</v>
      </c>
      <c r="Y197" s="26">
        <v>7</v>
      </c>
      <c r="Z197" s="32">
        <f t="shared" si="16"/>
        <v>66.679999999999993</v>
      </c>
      <c r="AA197" s="26">
        <v>7</v>
      </c>
      <c r="AB197" s="32">
        <f t="shared" si="5"/>
        <v>386.91</v>
      </c>
      <c r="AC197" s="26">
        <v>7</v>
      </c>
      <c r="AD197" s="32">
        <f t="shared" si="14"/>
        <v>80.349999999999994</v>
      </c>
      <c r="AE197" s="26">
        <v>7</v>
      </c>
      <c r="AF197" s="32">
        <f t="shared" si="13"/>
        <v>85.429999999999993</v>
      </c>
      <c r="AG197" s="26">
        <v>7</v>
      </c>
      <c r="AH197" s="32">
        <f t="shared" si="8"/>
        <v>471.45</v>
      </c>
      <c r="AI197" s="26">
        <v>193</v>
      </c>
      <c r="AJ197" s="32">
        <f t="shared" si="9"/>
        <v>738</v>
      </c>
      <c r="AK197" s="26">
        <v>193</v>
      </c>
      <c r="AL197" s="34">
        <v>21</v>
      </c>
      <c r="AM197" s="32">
        <f t="shared" si="10"/>
        <v>149.51999999999998</v>
      </c>
      <c r="AN197" s="34">
        <v>21</v>
      </c>
      <c r="AO197" s="32">
        <f t="shared" si="11"/>
        <v>134.85000000000002</v>
      </c>
      <c r="AP197" s="34">
        <v>21</v>
      </c>
      <c r="AQ197" s="32">
        <f t="shared" si="12"/>
        <v>280.12</v>
      </c>
      <c r="AR197" s="34">
        <v>21</v>
      </c>
    </row>
    <row r="198" spans="1:44" ht="12.75" customHeight="1">
      <c r="A198" s="26">
        <v>6</v>
      </c>
      <c r="B198" s="27" t="s">
        <v>1496</v>
      </c>
      <c r="C198" s="27" t="s">
        <v>1497</v>
      </c>
      <c r="D198" s="28">
        <v>30.88</v>
      </c>
      <c r="E198" s="27" t="s">
        <v>1498</v>
      </c>
      <c r="F198" s="27" t="s">
        <v>1499</v>
      </c>
      <c r="G198" s="27" t="s">
        <v>1500</v>
      </c>
      <c r="H198" s="27" t="s">
        <v>1337</v>
      </c>
      <c r="I198" s="27" t="s">
        <v>1501</v>
      </c>
      <c r="J198" s="28">
        <v>475.95</v>
      </c>
      <c r="K198" s="29">
        <v>744.7</v>
      </c>
      <c r="L198" s="26">
        <v>18</v>
      </c>
      <c r="M198" s="27" t="s">
        <v>1502</v>
      </c>
      <c r="N198" s="27" t="s">
        <v>1503</v>
      </c>
      <c r="O198" s="27" t="s">
        <v>1504</v>
      </c>
      <c r="Q198" s="26">
        <v>6</v>
      </c>
      <c r="R198" s="32">
        <f t="shared" si="0"/>
        <v>143.66</v>
      </c>
      <c r="S198" s="26">
        <v>6</v>
      </c>
      <c r="T198" s="32">
        <f t="shared" si="1"/>
        <v>159.57</v>
      </c>
      <c r="U198" s="26">
        <v>6</v>
      </c>
      <c r="V198" s="32">
        <f t="shared" si="2"/>
        <v>30.88</v>
      </c>
      <c r="W198" s="26">
        <v>6</v>
      </c>
      <c r="X198" s="32">
        <f t="shared" si="15"/>
        <v>75.180000000000007</v>
      </c>
      <c r="Y198" s="26">
        <v>6</v>
      </c>
      <c r="Z198" s="32">
        <f t="shared" si="16"/>
        <v>66.899999999999991</v>
      </c>
      <c r="AA198" s="26">
        <v>6</v>
      </c>
      <c r="AB198" s="32">
        <f t="shared" si="5"/>
        <v>388.12</v>
      </c>
      <c r="AC198" s="26">
        <v>6</v>
      </c>
      <c r="AD198" s="32">
        <f t="shared" si="14"/>
        <v>80.699999999999989</v>
      </c>
      <c r="AE198" s="26">
        <v>6</v>
      </c>
      <c r="AF198" s="32">
        <f t="shared" si="13"/>
        <v>85.75</v>
      </c>
      <c r="AG198" s="26">
        <v>6</v>
      </c>
      <c r="AH198" s="32">
        <f t="shared" si="8"/>
        <v>475.95</v>
      </c>
      <c r="AI198" s="26">
        <v>194</v>
      </c>
      <c r="AJ198" s="32">
        <f t="shared" si="9"/>
        <v>744.7</v>
      </c>
      <c r="AK198" s="26">
        <v>194</v>
      </c>
      <c r="AL198" s="34">
        <v>18</v>
      </c>
      <c r="AM198" s="32">
        <f t="shared" si="10"/>
        <v>150.16</v>
      </c>
      <c r="AN198" s="34">
        <v>18</v>
      </c>
      <c r="AO198" s="32">
        <f t="shared" si="11"/>
        <v>135.43</v>
      </c>
      <c r="AP198" s="34">
        <v>18</v>
      </c>
      <c r="AQ198" s="32">
        <f t="shared" si="12"/>
        <v>281.12</v>
      </c>
      <c r="AR198" s="34">
        <v>18</v>
      </c>
    </row>
    <row r="199" spans="1:44" ht="12.75" customHeight="1">
      <c r="A199" s="26">
        <v>5</v>
      </c>
      <c r="B199" s="38" t="s">
        <v>1505</v>
      </c>
      <c r="C199" s="38" t="s">
        <v>1506</v>
      </c>
      <c r="D199" s="39">
        <v>30.99</v>
      </c>
      <c r="E199" s="38" t="s">
        <v>1157</v>
      </c>
      <c r="F199" s="38" t="s">
        <v>1507</v>
      </c>
      <c r="G199" s="38" t="s">
        <v>1508</v>
      </c>
      <c r="H199" s="38" t="s">
        <v>1509</v>
      </c>
      <c r="I199" s="38" t="s">
        <v>1510</v>
      </c>
      <c r="J199" s="39">
        <v>480.5</v>
      </c>
      <c r="K199" s="40">
        <v>751.5</v>
      </c>
      <c r="L199" s="26">
        <v>15</v>
      </c>
      <c r="M199" s="38" t="s">
        <v>1511</v>
      </c>
      <c r="N199" s="38" t="s">
        <v>1512</v>
      </c>
      <c r="O199" s="38" t="s">
        <v>1513</v>
      </c>
      <c r="Q199" s="26">
        <v>5</v>
      </c>
      <c r="R199" s="32">
        <f t="shared" si="0"/>
        <v>144.12</v>
      </c>
      <c r="S199" s="26">
        <v>5</v>
      </c>
      <c r="T199" s="32">
        <f t="shared" si="1"/>
        <v>160.08000000000001</v>
      </c>
      <c r="U199" s="26">
        <v>5</v>
      </c>
      <c r="V199" s="32">
        <f t="shared" si="2"/>
        <v>30.99</v>
      </c>
      <c r="W199" s="26">
        <v>5</v>
      </c>
      <c r="X199" s="32">
        <f t="shared" si="15"/>
        <v>75.460000000000008</v>
      </c>
      <c r="Y199" s="26">
        <v>5</v>
      </c>
      <c r="Z199" s="32">
        <f t="shared" si="16"/>
        <v>67.13</v>
      </c>
      <c r="AA199" s="26">
        <v>5</v>
      </c>
      <c r="AB199" s="32">
        <f t="shared" si="5"/>
        <v>389.34</v>
      </c>
      <c r="AC199" s="26">
        <v>5</v>
      </c>
      <c r="AD199" s="32">
        <f t="shared" si="14"/>
        <v>81.05</v>
      </c>
      <c r="AE199" s="26">
        <v>5</v>
      </c>
      <c r="AF199" s="32">
        <f t="shared" si="13"/>
        <v>86.07</v>
      </c>
      <c r="AG199" s="26">
        <v>5</v>
      </c>
      <c r="AH199" s="32">
        <f t="shared" si="8"/>
        <v>480.5</v>
      </c>
      <c r="AI199" s="26">
        <v>195</v>
      </c>
      <c r="AJ199" s="32">
        <f t="shared" si="9"/>
        <v>751.5</v>
      </c>
      <c r="AK199" s="26">
        <v>195</v>
      </c>
      <c r="AL199" s="34">
        <v>15</v>
      </c>
      <c r="AM199" s="32">
        <f t="shared" si="10"/>
        <v>150.79999999999998</v>
      </c>
      <c r="AN199" s="34">
        <v>15</v>
      </c>
      <c r="AO199" s="32">
        <f t="shared" si="11"/>
        <v>136.01000000000002</v>
      </c>
      <c r="AP199" s="34">
        <v>15</v>
      </c>
      <c r="AQ199" s="32">
        <f t="shared" si="12"/>
        <v>282.13</v>
      </c>
      <c r="AR199" s="34">
        <v>15</v>
      </c>
    </row>
    <row r="200" spans="1:44" ht="12.75" customHeight="1">
      <c r="A200" s="26">
        <v>4</v>
      </c>
      <c r="B200" s="27" t="s">
        <v>1514</v>
      </c>
      <c r="C200" s="27" t="s">
        <v>1515</v>
      </c>
      <c r="D200" s="28">
        <v>31.1</v>
      </c>
      <c r="E200" s="27" t="s">
        <v>1356</v>
      </c>
      <c r="F200" s="27" t="s">
        <v>1516</v>
      </c>
      <c r="G200" s="27" t="s">
        <v>1517</v>
      </c>
      <c r="H200" s="27" t="s">
        <v>1518</v>
      </c>
      <c r="I200" s="27" t="s">
        <v>1519</v>
      </c>
      <c r="J200" s="28">
        <v>485.1</v>
      </c>
      <c r="K200" s="29">
        <v>758.3</v>
      </c>
      <c r="L200" s="26">
        <v>12</v>
      </c>
      <c r="M200" s="27" t="s">
        <v>1520</v>
      </c>
      <c r="N200" s="27" t="s">
        <v>1521</v>
      </c>
      <c r="O200" s="27" t="s">
        <v>1522</v>
      </c>
      <c r="Q200" s="26">
        <v>4</v>
      </c>
      <c r="R200" s="32">
        <f t="shared" si="0"/>
        <v>144.59</v>
      </c>
      <c r="S200" s="26">
        <v>4</v>
      </c>
      <c r="T200" s="32">
        <f t="shared" si="1"/>
        <v>160.58000000000001</v>
      </c>
      <c r="U200" s="26">
        <v>4</v>
      </c>
      <c r="V200" s="32">
        <f t="shared" si="2"/>
        <v>31.1</v>
      </c>
      <c r="W200" s="26">
        <v>4</v>
      </c>
      <c r="X200" s="32">
        <f t="shared" si="15"/>
        <v>75.739999999999995</v>
      </c>
      <c r="Y200" s="26">
        <v>4</v>
      </c>
      <c r="Z200" s="32">
        <f t="shared" si="16"/>
        <v>67.36</v>
      </c>
      <c r="AA200" s="26">
        <v>4</v>
      </c>
      <c r="AB200" s="32">
        <f t="shared" si="5"/>
        <v>390.55999999999995</v>
      </c>
      <c r="AC200" s="26">
        <v>4</v>
      </c>
      <c r="AD200" s="32">
        <f t="shared" si="14"/>
        <v>81.41</v>
      </c>
      <c r="AE200" s="26">
        <v>4</v>
      </c>
      <c r="AF200" s="32">
        <f t="shared" si="13"/>
        <v>86.38</v>
      </c>
      <c r="AG200" s="26">
        <v>4</v>
      </c>
      <c r="AH200" s="32">
        <f t="shared" si="8"/>
        <v>485.1</v>
      </c>
      <c r="AI200" s="26">
        <v>196</v>
      </c>
      <c r="AJ200" s="32">
        <f t="shared" si="9"/>
        <v>758.3</v>
      </c>
      <c r="AK200" s="26">
        <v>196</v>
      </c>
      <c r="AL200" s="34">
        <v>12</v>
      </c>
      <c r="AM200" s="32">
        <f t="shared" si="10"/>
        <v>151.45000000000002</v>
      </c>
      <c r="AN200" s="34">
        <v>12</v>
      </c>
      <c r="AO200" s="32">
        <f t="shared" si="11"/>
        <v>136.58999999999997</v>
      </c>
      <c r="AP200" s="34">
        <v>12</v>
      </c>
      <c r="AQ200" s="32">
        <f t="shared" si="12"/>
        <v>283.14000000000004</v>
      </c>
      <c r="AR200" s="34">
        <v>12</v>
      </c>
    </row>
    <row r="201" spans="1:44" ht="12.75" customHeight="1">
      <c r="A201" s="26">
        <v>3</v>
      </c>
      <c r="B201" s="38" t="s">
        <v>1523</v>
      </c>
      <c r="C201" s="38" t="s">
        <v>1524</v>
      </c>
      <c r="D201" s="39">
        <v>31.21</v>
      </c>
      <c r="E201" s="38" t="s">
        <v>1525</v>
      </c>
      <c r="F201" s="38" t="s">
        <v>1526</v>
      </c>
      <c r="G201" s="38" t="s">
        <v>1527</v>
      </c>
      <c r="H201" s="38" t="s">
        <v>1528</v>
      </c>
      <c r="I201" s="38" t="s">
        <v>1529</v>
      </c>
      <c r="J201" s="39">
        <v>489.75</v>
      </c>
      <c r="K201" s="40">
        <v>765.2</v>
      </c>
      <c r="L201" s="26">
        <v>9</v>
      </c>
      <c r="M201" s="38" t="s">
        <v>1530</v>
      </c>
      <c r="N201" s="38" t="s">
        <v>1531</v>
      </c>
      <c r="O201" s="38" t="s">
        <v>1532</v>
      </c>
      <c r="Q201" s="26">
        <v>3</v>
      </c>
      <c r="R201" s="32">
        <f t="shared" si="0"/>
        <v>145.04999999999998</v>
      </c>
      <c r="S201" s="26">
        <v>3</v>
      </c>
      <c r="T201" s="32">
        <f t="shared" si="1"/>
        <v>161.09000000000003</v>
      </c>
      <c r="U201" s="26">
        <v>3</v>
      </c>
      <c r="V201" s="32">
        <f t="shared" si="2"/>
        <v>31.21</v>
      </c>
      <c r="W201" s="26">
        <v>3</v>
      </c>
      <c r="X201" s="32">
        <f t="shared" si="15"/>
        <v>76.02</v>
      </c>
      <c r="Y201" s="26">
        <v>3</v>
      </c>
      <c r="Z201" s="32">
        <f t="shared" si="16"/>
        <v>67.59</v>
      </c>
      <c r="AA201" s="26">
        <v>3</v>
      </c>
      <c r="AB201" s="32">
        <f t="shared" si="5"/>
        <v>391.79</v>
      </c>
      <c r="AC201" s="26">
        <v>3</v>
      </c>
      <c r="AD201" s="32">
        <f t="shared" si="14"/>
        <v>81.77</v>
      </c>
      <c r="AE201" s="26">
        <v>3</v>
      </c>
      <c r="AF201" s="32">
        <f t="shared" si="13"/>
        <v>86.71</v>
      </c>
      <c r="AG201" s="26">
        <v>3</v>
      </c>
      <c r="AH201" s="32">
        <f t="shared" si="8"/>
        <v>489.75</v>
      </c>
      <c r="AI201" s="26">
        <v>197</v>
      </c>
      <c r="AJ201" s="32">
        <f t="shared" si="9"/>
        <v>765.2</v>
      </c>
      <c r="AK201" s="26">
        <v>197</v>
      </c>
      <c r="AL201" s="34">
        <v>9</v>
      </c>
      <c r="AM201" s="32">
        <f t="shared" si="10"/>
        <v>152.10000000000002</v>
      </c>
      <c r="AN201" s="34">
        <v>9</v>
      </c>
      <c r="AO201" s="32">
        <f t="shared" si="11"/>
        <v>137.18</v>
      </c>
      <c r="AP201" s="34">
        <v>9</v>
      </c>
      <c r="AQ201" s="32">
        <f t="shared" si="12"/>
        <v>284.15999999999997</v>
      </c>
      <c r="AR201" s="34">
        <v>9</v>
      </c>
    </row>
    <row r="202" spans="1:44" ht="12.75" customHeight="1">
      <c r="A202" s="26">
        <v>2</v>
      </c>
      <c r="B202" s="27" t="s">
        <v>1533</v>
      </c>
      <c r="C202" s="27" t="s">
        <v>1534</v>
      </c>
      <c r="D202" s="28">
        <v>31.32</v>
      </c>
      <c r="E202" s="27" t="s">
        <v>1535</v>
      </c>
      <c r="F202" s="27" t="s">
        <v>1536</v>
      </c>
      <c r="G202" s="27" t="s">
        <v>1537</v>
      </c>
      <c r="H202" s="27" t="s">
        <v>318</v>
      </c>
      <c r="I202" s="27" t="s">
        <v>1538</v>
      </c>
      <c r="J202" s="28">
        <v>494.5</v>
      </c>
      <c r="K202" s="29">
        <v>772.15</v>
      </c>
      <c r="L202" s="26">
        <v>6</v>
      </c>
      <c r="M202" s="27" t="s">
        <v>1539</v>
      </c>
      <c r="N202" s="27" t="s">
        <v>1540</v>
      </c>
      <c r="O202" s="27" t="s">
        <v>1541</v>
      </c>
      <c r="Q202" s="26">
        <v>2</v>
      </c>
      <c r="R202" s="32">
        <f t="shared" si="0"/>
        <v>145.52000000000001</v>
      </c>
      <c r="S202" s="26">
        <v>2</v>
      </c>
      <c r="T202" s="32">
        <f t="shared" si="1"/>
        <v>161.6</v>
      </c>
      <c r="U202" s="26">
        <v>2</v>
      </c>
      <c r="V202" s="32">
        <f t="shared" si="2"/>
        <v>31.32</v>
      </c>
      <c r="W202" s="26">
        <v>2</v>
      </c>
      <c r="X202" s="32">
        <f t="shared" si="15"/>
        <v>76.31</v>
      </c>
      <c r="Y202" s="26">
        <v>2</v>
      </c>
      <c r="Z202" s="32">
        <f t="shared" si="16"/>
        <v>67.83</v>
      </c>
      <c r="AA202" s="26">
        <v>2</v>
      </c>
      <c r="AB202" s="32">
        <f t="shared" si="5"/>
        <v>393.02000000000004</v>
      </c>
      <c r="AC202" s="26">
        <v>2</v>
      </c>
      <c r="AD202" s="32">
        <f t="shared" si="14"/>
        <v>82.13000000000001</v>
      </c>
      <c r="AE202" s="26">
        <v>2</v>
      </c>
      <c r="AF202" s="32">
        <f t="shared" si="13"/>
        <v>87.029999999999987</v>
      </c>
      <c r="AG202" s="26">
        <v>2</v>
      </c>
      <c r="AH202" s="32">
        <f t="shared" si="8"/>
        <v>494.5</v>
      </c>
      <c r="AI202" s="26">
        <v>198</v>
      </c>
      <c r="AJ202" s="32">
        <f t="shared" si="9"/>
        <v>772.15</v>
      </c>
      <c r="AK202" s="26">
        <v>198</v>
      </c>
      <c r="AL202" s="34">
        <v>6</v>
      </c>
      <c r="AM202" s="32">
        <f t="shared" si="10"/>
        <v>152.76</v>
      </c>
      <c r="AN202" s="34">
        <v>6</v>
      </c>
      <c r="AO202" s="32">
        <f t="shared" si="11"/>
        <v>137.77000000000001</v>
      </c>
      <c r="AP202" s="34">
        <v>6</v>
      </c>
      <c r="AQ202" s="32">
        <f t="shared" si="12"/>
        <v>285.19000000000005</v>
      </c>
      <c r="AR202" s="34">
        <v>6</v>
      </c>
    </row>
    <row r="203" spans="1:44" ht="12.75" customHeight="1">
      <c r="A203" s="26">
        <v>1</v>
      </c>
      <c r="B203" s="38" t="s">
        <v>1542</v>
      </c>
      <c r="C203" s="38" t="s">
        <v>1543</v>
      </c>
      <c r="D203" s="39">
        <v>31.43</v>
      </c>
      <c r="E203" s="38" t="s">
        <v>1544</v>
      </c>
      <c r="F203" s="38" t="s">
        <v>1545</v>
      </c>
      <c r="G203" s="38" t="s">
        <v>1546</v>
      </c>
      <c r="H203" s="38" t="s">
        <v>1547</v>
      </c>
      <c r="I203" s="38" t="s">
        <v>1548</v>
      </c>
      <c r="J203" s="39">
        <v>499.2</v>
      </c>
      <c r="K203" s="40">
        <v>779.15</v>
      </c>
      <c r="L203" s="26">
        <v>3</v>
      </c>
      <c r="M203" s="38" t="s">
        <v>1549</v>
      </c>
      <c r="N203" s="38" t="s">
        <v>1309</v>
      </c>
      <c r="O203" s="38" t="s">
        <v>1550</v>
      </c>
      <c r="Q203" s="26">
        <v>1</v>
      </c>
      <c r="R203" s="32">
        <f t="shared" si="0"/>
        <v>145.99</v>
      </c>
      <c r="S203" s="26">
        <v>1</v>
      </c>
      <c r="T203" s="32">
        <f t="shared" si="1"/>
        <v>162.12</v>
      </c>
      <c r="U203" s="26">
        <v>1</v>
      </c>
      <c r="V203" s="32">
        <f t="shared" si="2"/>
        <v>31.43</v>
      </c>
      <c r="W203" s="26">
        <v>1</v>
      </c>
      <c r="X203" s="32">
        <f t="shared" si="15"/>
        <v>76.589999999999989</v>
      </c>
      <c r="Y203" s="26">
        <v>1</v>
      </c>
      <c r="Z203" s="32">
        <f t="shared" si="16"/>
        <v>68.060000000000016</v>
      </c>
      <c r="AA203" s="26">
        <v>1</v>
      </c>
      <c r="AB203" s="32">
        <f t="shared" si="5"/>
        <v>394.27</v>
      </c>
      <c r="AC203" s="26">
        <v>1</v>
      </c>
      <c r="AD203" s="32">
        <f t="shared" si="14"/>
        <v>82.5</v>
      </c>
      <c r="AE203" s="26">
        <v>1</v>
      </c>
      <c r="AF203" s="32">
        <f t="shared" si="13"/>
        <v>87.36</v>
      </c>
      <c r="AG203" s="26">
        <v>1</v>
      </c>
      <c r="AH203" s="32">
        <f t="shared" si="8"/>
        <v>499.2</v>
      </c>
      <c r="AI203" s="26">
        <v>199</v>
      </c>
      <c r="AJ203" s="32">
        <f t="shared" si="9"/>
        <v>779.15</v>
      </c>
      <c r="AK203" s="26">
        <v>199</v>
      </c>
      <c r="AL203" s="34">
        <v>3</v>
      </c>
      <c r="AM203" s="32">
        <f t="shared" si="10"/>
        <v>153.41999999999999</v>
      </c>
      <c r="AN203" s="34">
        <v>3</v>
      </c>
      <c r="AO203" s="32">
        <f t="shared" si="11"/>
        <v>138.37</v>
      </c>
      <c r="AP203" s="34">
        <v>3</v>
      </c>
      <c r="AQ203" s="32">
        <f t="shared" si="12"/>
        <v>286.23</v>
      </c>
      <c r="AR203" s="34">
        <v>3</v>
      </c>
    </row>
    <row r="204" spans="1:44" ht="12.75" customHeight="1">
      <c r="A204" s="26">
        <v>0</v>
      </c>
      <c r="B204" s="27" t="s">
        <v>1551</v>
      </c>
      <c r="C204" s="27" t="s">
        <v>1552</v>
      </c>
      <c r="D204" s="28">
        <v>31.54</v>
      </c>
      <c r="E204" s="27" t="s">
        <v>1553</v>
      </c>
      <c r="F204" s="27" t="s">
        <v>1554</v>
      </c>
      <c r="G204" s="27" t="s">
        <v>1555</v>
      </c>
      <c r="H204" s="27" t="s">
        <v>1556</v>
      </c>
      <c r="I204" s="27" t="s">
        <v>1557</v>
      </c>
      <c r="J204" s="28">
        <v>504</v>
      </c>
      <c r="K204" s="29">
        <v>786.25</v>
      </c>
      <c r="L204" s="26">
        <v>0</v>
      </c>
      <c r="M204" s="27" t="s">
        <v>1558</v>
      </c>
      <c r="N204" s="27" t="s">
        <v>1559</v>
      </c>
      <c r="O204" s="27" t="s">
        <v>1560</v>
      </c>
      <c r="Q204" s="26">
        <v>0</v>
      </c>
      <c r="R204" s="32">
        <f t="shared" si="0"/>
        <v>146.47</v>
      </c>
      <c r="S204" s="26">
        <v>0</v>
      </c>
      <c r="T204" s="32">
        <f t="shared" si="1"/>
        <v>162.63999999999999</v>
      </c>
      <c r="U204" s="26">
        <v>0</v>
      </c>
      <c r="V204" s="32">
        <f t="shared" si="2"/>
        <v>31.54</v>
      </c>
      <c r="W204" s="26">
        <v>0</v>
      </c>
      <c r="X204" s="32">
        <f t="shared" si="15"/>
        <v>76.88000000000001</v>
      </c>
      <c r="Y204" s="26">
        <v>0</v>
      </c>
      <c r="Z204" s="32">
        <f t="shared" si="16"/>
        <v>68.300000000000011</v>
      </c>
      <c r="AA204" s="26">
        <v>0</v>
      </c>
      <c r="AB204" s="32">
        <f t="shared" si="5"/>
        <v>395.5200000000001</v>
      </c>
      <c r="AC204" s="26">
        <v>0</v>
      </c>
      <c r="AD204" s="32">
        <f t="shared" si="14"/>
        <v>82.86999999999999</v>
      </c>
      <c r="AE204" s="26">
        <v>0</v>
      </c>
      <c r="AF204" s="32">
        <f t="shared" si="13"/>
        <v>87.68</v>
      </c>
      <c r="AG204" s="26">
        <v>0</v>
      </c>
      <c r="AH204" s="32">
        <f t="shared" si="8"/>
        <v>504</v>
      </c>
      <c r="AI204" s="26">
        <v>200</v>
      </c>
      <c r="AJ204" s="32">
        <f t="shared" si="9"/>
        <v>786.25</v>
      </c>
      <c r="AK204" s="26">
        <v>200</v>
      </c>
      <c r="AL204" s="34">
        <v>0</v>
      </c>
      <c r="AM204" s="32">
        <f t="shared" si="10"/>
        <v>154.08999999999997</v>
      </c>
      <c r="AN204" s="34">
        <v>0</v>
      </c>
      <c r="AO204" s="32">
        <f t="shared" si="11"/>
        <v>138.97</v>
      </c>
      <c r="AP204" s="34">
        <v>0</v>
      </c>
      <c r="AQ204" s="32">
        <f t="shared" si="12"/>
        <v>287.27000000000004</v>
      </c>
      <c r="AR204" s="34">
        <v>0</v>
      </c>
    </row>
    <row r="205" spans="1:44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</row>
    <row r="206" spans="1:44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</row>
    <row r="207" spans="1:44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</row>
    <row r="208" spans="1:44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</row>
    <row r="209" spans="1:43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</row>
    <row r="210" spans="1:43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</row>
    <row r="211" spans="1:43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</row>
    <row r="212" spans="1:43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</row>
    <row r="213" spans="1:4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</row>
    <row r="214" spans="1:43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</row>
    <row r="215" spans="1:43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</row>
    <row r="216" spans="1:43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</row>
    <row r="217" spans="1:43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</row>
    <row r="218" spans="1:43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</row>
    <row r="219" spans="1:43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</row>
    <row r="220" spans="1:43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</row>
    <row r="221" spans="1:43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</row>
    <row r="222" spans="1:43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</row>
    <row r="223" spans="1:4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</row>
    <row r="224" spans="1:43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</row>
    <row r="225" spans="1:43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</row>
    <row r="226" spans="1:43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</row>
    <row r="227" spans="1:43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</row>
    <row r="228" spans="1:43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</row>
    <row r="229" spans="1:43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</row>
    <row r="230" spans="1:43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</row>
    <row r="231" spans="1:43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</row>
    <row r="232" spans="1:43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</row>
    <row r="233" spans="1:4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</row>
    <row r="234" spans="1:43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</row>
    <row r="235" spans="1:43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</row>
    <row r="236" spans="1:43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</row>
    <row r="237" spans="1:43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</row>
    <row r="238" spans="1:43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</row>
    <row r="239" spans="1:43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</row>
    <row r="240" spans="1:43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</row>
    <row r="241" spans="1:43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</row>
    <row r="242" spans="1:43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</row>
    <row r="243" spans="1: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</row>
    <row r="244" spans="1:43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</row>
    <row r="245" spans="1:43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</row>
    <row r="246" spans="1:43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</row>
    <row r="247" spans="1:43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</row>
    <row r="248" spans="1:43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</row>
    <row r="249" spans="1:43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</row>
    <row r="250" spans="1:43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</row>
    <row r="251" spans="1:43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</row>
    <row r="252" spans="1:43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</row>
    <row r="253" spans="1:4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</row>
    <row r="254" spans="1:43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</row>
    <row r="255" spans="1:43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</row>
    <row r="256" spans="1:43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</row>
    <row r="257" spans="1:43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</row>
    <row r="258" spans="1:43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</row>
    <row r="259" spans="1:43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</row>
    <row r="260" spans="1:43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</row>
    <row r="261" spans="1:43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</row>
    <row r="262" spans="1:43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</row>
    <row r="263" spans="1:4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</row>
    <row r="264" spans="1:43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</row>
    <row r="265" spans="1:43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</row>
    <row r="266" spans="1:43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</row>
    <row r="267" spans="1:43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</row>
    <row r="268" spans="1:43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</row>
    <row r="269" spans="1:43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</row>
    <row r="270" spans="1:43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</row>
    <row r="271" spans="1:43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</row>
    <row r="272" spans="1:43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</row>
    <row r="273" spans="1:4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</row>
    <row r="274" spans="1:43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</row>
    <row r="275" spans="1:43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</row>
    <row r="276" spans="1:43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</row>
    <row r="277" spans="1:43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</row>
    <row r="278" spans="1:43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</row>
    <row r="279" spans="1:43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</row>
    <row r="280" spans="1:43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</row>
    <row r="281" spans="1:43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</row>
    <row r="282" spans="1:43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</row>
    <row r="283" spans="1:4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</row>
    <row r="284" spans="1:43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</row>
    <row r="285" spans="1:43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</row>
    <row r="286" spans="1:43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</row>
    <row r="287" spans="1:43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</row>
    <row r="288" spans="1:43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</row>
    <row r="289" spans="1:43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</row>
    <row r="290" spans="1:43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</row>
    <row r="291" spans="1:43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</row>
    <row r="292" spans="1:43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</row>
    <row r="293" spans="1:4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</row>
    <row r="294" spans="1:43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</row>
    <row r="295" spans="1:43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</row>
    <row r="296" spans="1:43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</row>
    <row r="297" spans="1:43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</row>
    <row r="298" spans="1:43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</row>
    <row r="299" spans="1:43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</row>
    <row r="300" spans="1:43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</row>
    <row r="301" spans="1:43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</row>
    <row r="302" spans="1:43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</row>
    <row r="303" spans="1:4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</row>
    <row r="304" spans="1:43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</row>
    <row r="305" spans="1:43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</row>
    <row r="306" spans="1:43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</row>
    <row r="307" spans="1:43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</row>
    <row r="308" spans="1:43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</row>
    <row r="309" spans="1:43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</row>
    <row r="310" spans="1:43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</row>
    <row r="311" spans="1:43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</row>
    <row r="312" spans="1:43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</row>
    <row r="313" spans="1:4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</row>
    <row r="314" spans="1:43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</row>
    <row r="315" spans="1:43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</row>
    <row r="316" spans="1:43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</row>
    <row r="317" spans="1:43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</row>
    <row r="318" spans="1:43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</row>
    <row r="319" spans="1:43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</row>
    <row r="320" spans="1:43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</row>
    <row r="321" spans="1:43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</row>
    <row r="322" spans="1:43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</row>
    <row r="323" spans="1:4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</row>
    <row r="324" spans="1:43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</row>
    <row r="325" spans="1:43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</row>
    <row r="326" spans="1:43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</row>
    <row r="327" spans="1:43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</row>
    <row r="328" spans="1:43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</row>
    <row r="329" spans="1:43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</row>
    <row r="330" spans="1:43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</row>
    <row r="331" spans="1:43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</row>
    <row r="332" spans="1:43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</row>
    <row r="333" spans="1:4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</row>
    <row r="334" spans="1:43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</row>
    <row r="335" spans="1:43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</row>
    <row r="336" spans="1:43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</row>
    <row r="337" spans="1:43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</row>
    <row r="338" spans="1:43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</row>
    <row r="339" spans="1:43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</row>
    <row r="340" spans="1:43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</row>
    <row r="341" spans="1:43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</row>
    <row r="342" spans="1:43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</row>
    <row r="343" spans="1: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</row>
    <row r="344" spans="1:43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</row>
    <row r="345" spans="1:43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</row>
    <row r="346" spans="1:43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</row>
    <row r="347" spans="1:43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</row>
    <row r="348" spans="1:43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</row>
    <row r="349" spans="1:43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</row>
    <row r="350" spans="1:43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</row>
    <row r="351" spans="1:43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</row>
    <row r="352" spans="1:43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</row>
    <row r="353" spans="1:4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</row>
    <row r="354" spans="1:43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</row>
    <row r="355" spans="1:43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</row>
    <row r="356" spans="1:43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</row>
    <row r="357" spans="1:43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</row>
    <row r="358" spans="1:43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</row>
    <row r="359" spans="1:43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</row>
    <row r="360" spans="1:43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</row>
    <row r="361" spans="1:43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</row>
    <row r="362" spans="1:43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</row>
    <row r="363" spans="1:4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</row>
    <row r="364" spans="1:43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</row>
    <row r="365" spans="1:43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</row>
    <row r="366" spans="1:43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</row>
    <row r="367" spans="1:43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</row>
    <row r="368" spans="1:43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</row>
    <row r="369" spans="1:43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</row>
    <row r="370" spans="1:43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</row>
    <row r="371" spans="1:43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</row>
    <row r="372" spans="1:43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</row>
    <row r="373" spans="1:4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</row>
    <row r="374" spans="1:43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</row>
    <row r="375" spans="1:43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</row>
    <row r="376" spans="1:43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</row>
    <row r="377" spans="1:43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</row>
    <row r="378" spans="1:43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</row>
    <row r="379" spans="1:43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</row>
    <row r="380" spans="1:43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</row>
    <row r="381" spans="1:43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</row>
    <row r="382" spans="1:43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</row>
    <row r="383" spans="1:4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</row>
    <row r="384" spans="1:43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</row>
    <row r="385" spans="1:43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</row>
    <row r="386" spans="1:43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</row>
    <row r="387" spans="1:43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</row>
    <row r="388" spans="1:43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</row>
    <row r="389" spans="1:43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</row>
    <row r="390" spans="1:43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</row>
    <row r="391" spans="1:43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</row>
    <row r="392" spans="1:43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</row>
    <row r="393" spans="1:4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</row>
    <row r="394" spans="1:43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</row>
    <row r="395" spans="1:43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</row>
    <row r="396" spans="1:43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</row>
    <row r="397" spans="1:43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</row>
    <row r="398" spans="1:43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</row>
    <row r="399" spans="1:43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</row>
    <row r="400" spans="1:43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</row>
    <row r="401" spans="1:43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</row>
    <row r="402" spans="1:43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</row>
    <row r="403" spans="1:4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</row>
    <row r="404" spans="1:43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</row>
    <row r="405" spans="1:43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</row>
    <row r="406" spans="1:43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</row>
    <row r="407" spans="1:43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</row>
    <row r="408" spans="1:43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</row>
    <row r="409" spans="1:43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</row>
    <row r="410" spans="1:43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</row>
    <row r="411" spans="1:43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</row>
    <row r="412" spans="1:43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</row>
    <row r="413" spans="1:4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</row>
    <row r="414" spans="1:43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</row>
    <row r="415" spans="1:43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</row>
    <row r="416" spans="1:43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</row>
    <row r="417" spans="1:43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</row>
    <row r="418" spans="1:43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</row>
    <row r="419" spans="1:43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</row>
    <row r="420" spans="1:43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</row>
    <row r="421" spans="1:43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</row>
    <row r="422" spans="1:43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</row>
    <row r="423" spans="1:4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</row>
    <row r="424" spans="1:43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</row>
    <row r="425" spans="1:43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</row>
    <row r="426" spans="1:43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</row>
    <row r="427" spans="1:43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</row>
    <row r="428" spans="1:43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</row>
    <row r="429" spans="1:43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</row>
    <row r="430" spans="1:43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</row>
    <row r="431" spans="1:43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</row>
    <row r="432" spans="1:43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</row>
    <row r="433" spans="1:4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</row>
    <row r="434" spans="1:43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</row>
    <row r="435" spans="1:43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</row>
    <row r="436" spans="1:43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</row>
    <row r="437" spans="1:43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</row>
    <row r="438" spans="1:43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</row>
    <row r="439" spans="1:43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</row>
    <row r="440" spans="1:43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</row>
    <row r="441" spans="1:43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</row>
    <row r="442" spans="1:43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</row>
    <row r="443" spans="1: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</row>
    <row r="444" spans="1:43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</row>
    <row r="445" spans="1:43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</row>
    <row r="446" spans="1:43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</row>
    <row r="447" spans="1:43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</row>
    <row r="448" spans="1:43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</row>
    <row r="449" spans="1:43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</row>
    <row r="450" spans="1:43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</row>
    <row r="451" spans="1:43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</row>
    <row r="452" spans="1:43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</row>
    <row r="453" spans="1:4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</row>
    <row r="454" spans="1:43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</row>
    <row r="455" spans="1:43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</row>
    <row r="456" spans="1:43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</row>
    <row r="457" spans="1:43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</row>
    <row r="458" spans="1:43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</row>
    <row r="459" spans="1:43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</row>
    <row r="460" spans="1:43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</row>
    <row r="461" spans="1:43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</row>
    <row r="462" spans="1:43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</row>
    <row r="463" spans="1:4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</row>
    <row r="464" spans="1:43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</row>
    <row r="465" spans="1:43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</row>
    <row r="466" spans="1:43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</row>
    <row r="467" spans="1:43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</row>
    <row r="468" spans="1:43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</row>
    <row r="469" spans="1:43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</row>
    <row r="470" spans="1:43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</row>
    <row r="471" spans="1:43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</row>
    <row r="472" spans="1:43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</row>
    <row r="473" spans="1:4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</row>
    <row r="474" spans="1:43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</row>
    <row r="475" spans="1:43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</row>
    <row r="476" spans="1:43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</row>
    <row r="477" spans="1:43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</row>
    <row r="478" spans="1:43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</row>
    <row r="479" spans="1:43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</row>
    <row r="480" spans="1:43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</row>
    <row r="481" spans="1:43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</row>
    <row r="482" spans="1:43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</row>
    <row r="483" spans="1:4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</row>
    <row r="484" spans="1:43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</row>
    <row r="485" spans="1:43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</row>
    <row r="486" spans="1:43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</row>
    <row r="487" spans="1:43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</row>
    <row r="488" spans="1:43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</row>
    <row r="489" spans="1:43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</row>
    <row r="490" spans="1:43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</row>
    <row r="491" spans="1:43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</row>
    <row r="492" spans="1:43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</row>
    <row r="493" spans="1:4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</row>
    <row r="494" spans="1:43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</row>
    <row r="495" spans="1:43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</row>
    <row r="496" spans="1:43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</row>
    <row r="497" spans="1:43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</row>
    <row r="498" spans="1:43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</row>
    <row r="499" spans="1:43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</row>
    <row r="500" spans="1:43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</row>
    <row r="501" spans="1:43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</row>
    <row r="502" spans="1:43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</row>
    <row r="503" spans="1:4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</row>
    <row r="504" spans="1:43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</row>
    <row r="505" spans="1:43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</row>
    <row r="506" spans="1:43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</row>
    <row r="507" spans="1:43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</row>
    <row r="508" spans="1:43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</row>
    <row r="509" spans="1:43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</row>
    <row r="510" spans="1:43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</row>
    <row r="511" spans="1:43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</row>
    <row r="512" spans="1:43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</row>
    <row r="513" spans="1:4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</row>
    <row r="514" spans="1:43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</row>
    <row r="515" spans="1:43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</row>
    <row r="516" spans="1:43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</row>
    <row r="517" spans="1:43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</row>
    <row r="518" spans="1:43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</row>
    <row r="519" spans="1:43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</row>
    <row r="520" spans="1:43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</row>
    <row r="521" spans="1:43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</row>
    <row r="522" spans="1:43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</row>
    <row r="523" spans="1:4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</row>
    <row r="524" spans="1:43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</row>
    <row r="525" spans="1:43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</row>
    <row r="526" spans="1:43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</row>
    <row r="527" spans="1:43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</row>
    <row r="528" spans="1:43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</row>
    <row r="529" spans="1:43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</row>
    <row r="530" spans="1:43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</row>
    <row r="531" spans="1:43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</row>
    <row r="532" spans="1:43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</row>
    <row r="533" spans="1:4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</row>
    <row r="534" spans="1:43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</row>
    <row r="535" spans="1:43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</row>
    <row r="536" spans="1:43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</row>
    <row r="537" spans="1:43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</row>
    <row r="538" spans="1:43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</row>
    <row r="539" spans="1:43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</row>
    <row r="540" spans="1:43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</row>
    <row r="541" spans="1:43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</row>
    <row r="542" spans="1:43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</row>
    <row r="543" spans="1: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</row>
    <row r="544" spans="1:43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</row>
    <row r="545" spans="1:43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</row>
    <row r="546" spans="1:43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</row>
    <row r="547" spans="1:43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</row>
    <row r="548" spans="1:43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</row>
    <row r="549" spans="1:43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</row>
    <row r="550" spans="1:43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</row>
    <row r="551" spans="1:43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</row>
    <row r="552" spans="1:43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</row>
    <row r="553" spans="1:4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</row>
    <row r="554" spans="1:43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</row>
    <row r="555" spans="1:43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</row>
    <row r="556" spans="1:43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</row>
    <row r="557" spans="1:43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</row>
    <row r="558" spans="1:43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</row>
    <row r="559" spans="1:43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</row>
    <row r="560" spans="1:43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</row>
    <row r="561" spans="1:43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</row>
    <row r="562" spans="1:43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</row>
    <row r="563" spans="1:4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</row>
    <row r="564" spans="1:43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</row>
    <row r="565" spans="1:43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</row>
    <row r="566" spans="1:43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</row>
    <row r="567" spans="1:43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</row>
    <row r="568" spans="1:43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</row>
    <row r="569" spans="1:43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</row>
    <row r="570" spans="1:43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</row>
    <row r="571" spans="1:43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</row>
    <row r="572" spans="1:43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</row>
    <row r="573" spans="1:4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</row>
    <row r="574" spans="1:43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</row>
    <row r="575" spans="1:43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</row>
    <row r="576" spans="1:43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</row>
    <row r="577" spans="1:43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</row>
    <row r="578" spans="1:43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</row>
    <row r="579" spans="1:43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</row>
    <row r="580" spans="1:43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</row>
    <row r="581" spans="1:43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</row>
    <row r="582" spans="1:43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</row>
    <row r="583" spans="1:4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</row>
    <row r="584" spans="1:43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</row>
    <row r="585" spans="1:43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</row>
    <row r="586" spans="1:43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</row>
    <row r="587" spans="1:43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</row>
    <row r="588" spans="1:43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</row>
    <row r="589" spans="1:43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</row>
    <row r="590" spans="1:43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</row>
    <row r="591" spans="1:43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</row>
    <row r="592" spans="1:43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</row>
    <row r="593" spans="1:4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</row>
    <row r="594" spans="1:43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</row>
    <row r="595" spans="1:43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</row>
    <row r="596" spans="1:43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</row>
    <row r="597" spans="1:43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</row>
    <row r="598" spans="1:43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</row>
    <row r="599" spans="1:43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</row>
    <row r="600" spans="1:43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</row>
    <row r="601" spans="1:43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</row>
    <row r="602" spans="1:43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</row>
    <row r="603" spans="1:4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</row>
    <row r="604" spans="1:43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</row>
    <row r="605" spans="1:43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</row>
    <row r="606" spans="1:43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</row>
    <row r="607" spans="1:43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</row>
    <row r="608" spans="1:43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</row>
    <row r="609" spans="1:43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</row>
    <row r="610" spans="1:43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</row>
    <row r="611" spans="1:43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</row>
    <row r="612" spans="1:43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</row>
    <row r="613" spans="1:4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</row>
    <row r="614" spans="1:43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</row>
    <row r="615" spans="1:43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</row>
    <row r="616" spans="1:43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</row>
    <row r="617" spans="1:43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</row>
    <row r="618" spans="1:43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</row>
    <row r="619" spans="1:43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</row>
    <row r="620" spans="1:43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</row>
    <row r="621" spans="1:43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</row>
    <row r="622" spans="1:43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</row>
    <row r="623" spans="1:4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</row>
    <row r="624" spans="1:43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</row>
    <row r="625" spans="1:43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</row>
    <row r="626" spans="1:43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</row>
    <row r="627" spans="1:43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</row>
    <row r="628" spans="1:43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</row>
    <row r="629" spans="1:43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</row>
    <row r="630" spans="1:43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</row>
    <row r="631" spans="1:43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</row>
    <row r="632" spans="1:43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</row>
    <row r="633" spans="1:4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</row>
    <row r="634" spans="1:43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</row>
    <row r="635" spans="1:43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</row>
    <row r="636" spans="1:43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</row>
    <row r="637" spans="1:43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</row>
    <row r="638" spans="1:43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</row>
    <row r="639" spans="1:43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</row>
    <row r="640" spans="1:43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</row>
    <row r="641" spans="1:43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</row>
    <row r="642" spans="1:43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</row>
    <row r="643" spans="1: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</row>
    <row r="644" spans="1:43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</row>
    <row r="645" spans="1:43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</row>
    <row r="646" spans="1:43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</row>
    <row r="647" spans="1:43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</row>
    <row r="648" spans="1:43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</row>
    <row r="649" spans="1:43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</row>
    <row r="650" spans="1:43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</row>
    <row r="651" spans="1:43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</row>
    <row r="652" spans="1:43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</row>
    <row r="653" spans="1:4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</row>
    <row r="654" spans="1:43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</row>
    <row r="655" spans="1:43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</row>
    <row r="656" spans="1:43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</row>
    <row r="657" spans="1:43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</row>
    <row r="658" spans="1:43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</row>
    <row r="659" spans="1:43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</row>
    <row r="660" spans="1:43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</row>
    <row r="661" spans="1:43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</row>
    <row r="662" spans="1:43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</row>
    <row r="663" spans="1:4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</row>
    <row r="664" spans="1:43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</row>
    <row r="665" spans="1:43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</row>
    <row r="666" spans="1:43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</row>
    <row r="667" spans="1:43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</row>
    <row r="668" spans="1:43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</row>
    <row r="669" spans="1:43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</row>
    <row r="670" spans="1:43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</row>
    <row r="671" spans="1:43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</row>
    <row r="672" spans="1:43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</row>
    <row r="673" spans="1:4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</row>
    <row r="674" spans="1:43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</row>
    <row r="675" spans="1:43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</row>
    <row r="676" spans="1:43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</row>
    <row r="677" spans="1:43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</row>
    <row r="678" spans="1:43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</row>
    <row r="679" spans="1:43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</row>
    <row r="680" spans="1:43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</row>
    <row r="681" spans="1:43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</row>
    <row r="682" spans="1:43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</row>
    <row r="683" spans="1:4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</row>
    <row r="684" spans="1:43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</row>
    <row r="685" spans="1:43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</row>
    <row r="686" spans="1:43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</row>
    <row r="687" spans="1:43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</row>
    <row r="688" spans="1:43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</row>
    <row r="689" spans="1:43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</row>
    <row r="690" spans="1:43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</row>
    <row r="691" spans="1:43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</row>
    <row r="692" spans="1:43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</row>
    <row r="693" spans="1:4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</row>
    <row r="694" spans="1:43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</row>
    <row r="695" spans="1:43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</row>
    <row r="696" spans="1:43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</row>
    <row r="697" spans="1:43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</row>
    <row r="698" spans="1:43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</row>
    <row r="699" spans="1:43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</row>
    <row r="700" spans="1:43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</row>
    <row r="701" spans="1:43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</row>
    <row r="702" spans="1:43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</row>
    <row r="703" spans="1:4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</row>
    <row r="704" spans="1:43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</row>
    <row r="705" spans="1:43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</row>
    <row r="706" spans="1:43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</row>
    <row r="707" spans="1:43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</row>
    <row r="708" spans="1:43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</row>
    <row r="709" spans="1:43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</row>
    <row r="710" spans="1:43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</row>
    <row r="711" spans="1:43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</row>
    <row r="712" spans="1:43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</row>
    <row r="713" spans="1:4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</row>
    <row r="714" spans="1:43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</row>
    <row r="715" spans="1:43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</row>
    <row r="716" spans="1:43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</row>
    <row r="717" spans="1:43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</row>
    <row r="718" spans="1:43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</row>
    <row r="719" spans="1:43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</row>
    <row r="720" spans="1:43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</row>
    <row r="721" spans="1:43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</row>
    <row r="722" spans="1:43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</row>
    <row r="723" spans="1:4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</row>
    <row r="724" spans="1:43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</row>
    <row r="725" spans="1:43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</row>
    <row r="726" spans="1:43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</row>
    <row r="727" spans="1:43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</row>
    <row r="728" spans="1:43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</row>
    <row r="729" spans="1:43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</row>
    <row r="730" spans="1:43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</row>
    <row r="731" spans="1:43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</row>
    <row r="732" spans="1:43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</row>
    <row r="733" spans="1:4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</row>
    <row r="734" spans="1:43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</row>
    <row r="735" spans="1:43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</row>
    <row r="736" spans="1:43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</row>
    <row r="737" spans="1:43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</row>
    <row r="738" spans="1:43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</row>
    <row r="739" spans="1:43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</row>
    <row r="740" spans="1:43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</row>
    <row r="741" spans="1:43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</row>
    <row r="742" spans="1:43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</row>
    <row r="743" spans="1: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</row>
    <row r="744" spans="1:43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</row>
    <row r="745" spans="1:43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</row>
    <row r="746" spans="1:43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</row>
    <row r="747" spans="1:43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</row>
    <row r="748" spans="1:43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</row>
    <row r="749" spans="1:43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</row>
    <row r="750" spans="1:43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</row>
    <row r="751" spans="1:43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</row>
    <row r="752" spans="1:43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</row>
    <row r="753" spans="1:4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</row>
    <row r="754" spans="1:43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</row>
    <row r="755" spans="1:43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</row>
    <row r="756" spans="1:43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</row>
    <row r="757" spans="1:43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</row>
    <row r="758" spans="1:43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</row>
    <row r="759" spans="1:43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</row>
    <row r="760" spans="1:43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</row>
    <row r="761" spans="1:43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</row>
    <row r="762" spans="1:43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</row>
    <row r="763" spans="1:4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</row>
    <row r="764" spans="1:43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</row>
    <row r="765" spans="1:43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</row>
    <row r="766" spans="1:43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</row>
    <row r="767" spans="1:43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</row>
    <row r="768" spans="1:43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</row>
    <row r="769" spans="1:43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</row>
    <row r="770" spans="1:43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</row>
    <row r="771" spans="1:43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</row>
    <row r="772" spans="1:43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</row>
    <row r="773" spans="1:4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</row>
    <row r="774" spans="1:43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</row>
    <row r="775" spans="1:43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</row>
    <row r="776" spans="1:43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</row>
    <row r="777" spans="1:43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</row>
    <row r="778" spans="1:43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</row>
    <row r="779" spans="1:43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</row>
    <row r="780" spans="1:43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</row>
    <row r="781" spans="1:43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</row>
    <row r="782" spans="1:43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</row>
    <row r="783" spans="1:4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</row>
    <row r="784" spans="1:43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</row>
    <row r="785" spans="1:43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</row>
    <row r="786" spans="1:43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</row>
    <row r="787" spans="1:43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</row>
    <row r="788" spans="1:43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</row>
    <row r="789" spans="1:43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</row>
    <row r="790" spans="1:43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</row>
    <row r="791" spans="1:43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</row>
    <row r="792" spans="1:43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</row>
    <row r="793" spans="1:4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</row>
    <row r="794" spans="1:43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</row>
    <row r="795" spans="1:43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</row>
    <row r="796" spans="1:43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</row>
    <row r="797" spans="1:43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</row>
    <row r="798" spans="1:43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</row>
    <row r="799" spans="1:43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</row>
    <row r="800" spans="1:43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</row>
    <row r="801" spans="1:43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</row>
    <row r="802" spans="1:43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</row>
    <row r="803" spans="1:4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</row>
    <row r="804" spans="1:43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</row>
    <row r="805" spans="1:43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</row>
    <row r="806" spans="1:43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</row>
    <row r="807" spans="1:43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</row>
    <row r="808" spans="1:43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</row>
    <row r="809" spans="1:43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</row>
    <row r="810" spans="1:43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</row>
    <row r="811" spans="1:43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</row>
    <row r="812" spans="1:43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</row>
    <row r="813" spans="1:4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</row>
    <row r="814" spans="1:43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</row>
    <row r="815" spans="1:43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</row>
    <row r="816" spans="1:43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</row>
    <row r="817" spans="1:43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</row>
    <row r="818" spans="1:43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</row>
    <row r="819" spans="1:43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</row>
    <row r="820" spans="1:43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</row>
    <row r="821" spans="1:43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</row>
    <row r="822" spans="1:43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</row>
    <row r="823" spans="1:4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</row>
    <row r="824" spans="1:43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</row>
    <row r="825" spans="1:43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</row>
    <row r="826" spans="1:43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</row>
    <row r="827" spans="1:43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</row>
    <row r="828" spans="1:43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</row>
    <row r="829" spans="1:43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</row>
    <row r="830" spans="1:43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</row>
    <row r="831" spans="1:43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</row>
    <row r="832" spans="1:43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</row>
    <row r="833" spans="1:4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</row>
    <row r="834" spans="1:43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</row>
    <row r="835" spans="1:43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</row>
    <row r="836" spans="1:43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</row>
    <row r="837" spans="1:43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</row>
    <row r="838" spans="1:43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</row>
    <row r="839" spans="1:43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</row>
    <row r="840" spans="1:43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</row>
    <row r="841" spans="1:43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</row>
    <row r="842" spans="1:43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</row>
    <row r="843" spans="1: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</row>
    <row r="844" spans="1:43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</row>
    <row r="845" spans="1:43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</row>
    <row r="846" spans="1:43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</row>
    <row r="847" spans="1:43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</row>
    <row r="848" spans="1:43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</row>
    <row r="849" spans="1:43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</row>
    <row r="850" spans="1:43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</row>
    <row r="851" spans="1:43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</row>
    <row r="852" spans="1:43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</row>
    <row r="853" spans="1:4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</row>
    <row r="854" spans="1:43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</row>
    <row r="855" spans="1:43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</row>
    <row r="856" spans="1:43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</row>
    <row r="857" spans="1:43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</row>
    <row r="858" spans="1:43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</row>
    <row r="859" spans="1:43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</row>
    <row r="860" spans="1:43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</row>
    <row r="861" spans="1:43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</row>
    <row r="862" spans="1:43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</row>
    <row r="863" spans="1:4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</row>
    <row r="864" spans="1:43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</row>
    <row r="865" spans="1:43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</row>
    <row r="866" spans="1:43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</row>
    <row r="867" spans="1:43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</row>
    <row r="868" spans="1:43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</row>
    <row r="869" spans="1:43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</row>
    <row r="870" spans="1:43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</row>
    <row r="871" spans="1:43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</row>
    <row r="872" spans="1:43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</row>
    <row r="873" spans="1:4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</row>
    <row r="874" spans="1:43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</row>
    <row r="875" spans="1:43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</row>
    <row r="876" spans="1:43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</row>
    <row r="877" spans="1:43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</row>
    <row r="878" spans="1:43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</row>
    <row r="879" spans="1:43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</row>
    <row r="880" spans="1:43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</row>
    <row r="881" spans="1:43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</row>
    <row r="882" spans="1:43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</row>
    <row r="883" spans="1:4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</row>
    <row r="884" spans="1:43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</row>
    <row r="885" spans="1:43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</row>
    <row r="886" spans="1:43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</row>
    <row r="887" spans="1:43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</row>
    <row r="888" spans="1:43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</row>
    <row r="889" spans="1:43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</row>
    <row r="890" spans="1:43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</row>
    <row r="891" spans="1:43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</row>
    <row r="892" spans="1:43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</row>
    <row r="893" spans="1:4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</row>
    <row r="894" spans="1:43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</row>
    <row r="895" spans="1:43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</row>
    <row r="896" spans="1:43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</row>
    <row r="897" spans="1:43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</row>
    <row r="898" spans="1:43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</row>
    <row r="899" spans="1:43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</row>
    <row r="900" spans="1:43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</row>
    <row r="901" spans="1:43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</row>
    <row r="902" spans="1:43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</row>
    <row r="903" spans="1:4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</row>
    <row r="904" spans="1:43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</row>
    <row r="905" spans="1:43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</row>
    <row r="906" spans="1:43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</row>
    <row r="907" spans="1:43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</row>
    <row r="908" spans="1:43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</row>
    <row r="909" spans="1:43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</row>
    <row r="910" spans="1:43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</row>
    <row r="911" spans="1:43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</row>
    <row r="912" spans="1:43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</row>
    <row r="913" spans="1:4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</row>
    <row r="914" spans="1:43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</row>
    <row r="915" spans="1:43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</row>
    <row r="916" spans="1:43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</row>
    <row r="917" spans="1:43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</row>
    <row r="918" spans="1:43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</row>
    <row r="919" spans="1:43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</row>
    <row r="920" spans="1:43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</row>
    <row r="921" spans="1:43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</row>
    <row r="922" spans="1:43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</row>
    <row r="923" spans="1:4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</row>
    <row r="924" spans="1:43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</row>
    <row r="925" spans="1:43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</row>
    <row r="926" spans="1:43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</row>
    <row r="927" spans="1:43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</row>
    <row r="928" spans="1:43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</row>
    <row r="929" spans="1:43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</row>
    <row r="930" spans="1:43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</row>
    <row r="931" spans="1:43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</row>
    <row r="932" spans="1:43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</row>
    <row r="933" spans="1:4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</row>
    <row r="934" spans="1:43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</row>
    <row r="935" spans="1:43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</row>
    <row r="936" spans="1:43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</row>
    <row r="937" spans="1:43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</row>
    <row r="938" spans="1:43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</row>
    <row r="939" spans="1:43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</row>
    <row r="940" spans="1:43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</row>
    <row r="941" spans="1:43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</row>
    <row r="942" spans="1:43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</row>
    <row r="943" spans="1: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</row>
    <row r="944" spans="1:43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</row>
    <row r="945" spans="1:43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</row>
    <row r="946" spans="1:43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</row>
    <row r="947" spans="1:43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</row>
    <row r="948" spans="1:43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</row>
    <row r="949" spans="1:43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</row>
    <row r="950" spans="1:43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</row>
    <row r="951" spans="1:43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</row>
    <row r="952" spans="1:43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</row>
    <row r="953" spans="1:4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</row>
    <row r="954" spans="1:43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</row>
    <row r="955" spans="1:43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</row>
    <row r="956" spans="1:43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</row>
    <row r="957" spans="1:43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</row>
    <row r="958" spans="1:43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</row>
    <row r="959" spans="1:43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</row>
    <row r="960" spans="1:43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</row>
    <row r="961" spans="1:43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</row>
    <row r="962" spans="1:43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</row>
    <row r="963" spans="1:4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</row>
    <row r="964" spans="1:43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</row>
    <row r="965" spans="1:43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</row>
    <row r="966" spans="1:43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</row>
    <row r="967" spans="1:43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</row>
    <row r="968" spans="1:43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</row>
    <row r="969" spans="1:43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</row>
    <row r="970" spans="1:43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</row>
    <row r="971" spans="1:43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</row>
    <row r="972" spans="1:43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</row>
    <row r="973" spans="1:4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</row>
    <row r="974" spans="1:43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</row>
    <row r="975" spans="1:43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</row>
    <row r="976" spans="1:43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</row>
    <row r="977" spans="1:43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</row>
    <row r="978" spans="1:43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</row>
    <row r="979" spans="1:43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</row>
    <row r="980" spans="1:43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</row>
    <row r="981" spans="1:43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</row>
    <row r="982" spans="1:43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</row>
    <row r="983" spans="1:4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</row>
    <row r="984" spans="1:43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</row>
    <row r="985" spans="1:43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</row>
    <row r="986" spans="1:43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</row>
    <row r="987" spans="1:43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</row>
    <row r="988" spans="1:43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</row>
    <row r="989" spans="1:43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</row>
    <row r="990" spans="1:43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</row>
    <row r="991" spans="1:43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</row>
    <row r="992" spans="1:43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</row>
    <row r="993" spans="1:4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</row>
    <row r="994" spans="1:43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</row>
    <row r="995" spans="1:43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</row>
    <row r="996" spans="1:43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</row>
    <row r="997" spans="1:43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</row>
    <row r="998" spans="1:43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</row>
    <row r="999" spans="1:43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</row>
    <row r="1000" spans="1:43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</row>
  </sheetData>
  <mergeCells count="2">
    <mergeCell ref="J2:K2"/>
    <mergeCell ref="AH2:AJ2"/>
  </mergeCells>
  <pageMargins left="0.75" right="0.75" top="1" bottom="1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0"/>
  <sheetViews>
    <sheetView workbookViewId="0"/>
  </sheetViews>
  <sheetFormatPr defaultColWidth="14.453125" defaultRowHeight="15" customHeight="1"/>
  <cols>
    <col min="1" max="5" width="12.26953125" customWidth="1"/>
    <col min="6" max="26" width="8.81640625" customWidth="1"/>
  </cols>
  <sheetData>
    <row r="1" spans="1:6" ht="12" customHeight="1">
      <c r="A1" s="14" t="s">
        <v>1561</v>
      </c>
      <c r="B1" s="14" t="s">
        <v>1562</v>
      </c>
      <c r="C1" s="14" t="s">
        <v>103</v>
      </c>
      <c r="D1" s="14"/>
      <c r="E1" s="6">
        <v>9</v>
      </c>
      <c r="F1" s="4">
        <v>9</v>
      </c>
    </row>
    <row r="2" spans="1:6" ht="12" customHeight="1">
      <c r="A2" s="14" t="s">
        <v>1563</v>
      </c>
      <c r="B2" s="14" t="s">
        <v>1564</v>
      </c>
      <c r="C2" s="14" t="s">
        <v>1565</v>
      </c>
      <c r="D2" s="14" t="s">
        <v>1566</v>
      </c>
      <c r="E2" s="6">
        <v>10</v>
      </c>
      <c r="F2" s="4">
        <v>10</v>
      </c>
    </row>
    <row r="3" spans="1:6" ht="12" customHeight="1">
      <c r="A3" s="14"/>
      <c r="D3" s="14" t="s">
        <v>1567</v>
      </c>
      <c r="E3" s="6">
        <v>11</v>
      </c>
      <c r="F3" s="4">
        <v>11</v>
      </c>
    </row>
    <row r="4" spans="1:6" ht="12" customHeight="1">
      <c r="A4" s="14"/>
      <c r="D4" s="137" t="s">
        <v>1568</v>
      </c>
      <c r="E4" s="6">
        <v>12</v>
      </c>
      <c r="F4" s="4">
        <v>12</v>
      </c>
    </row>
    <row r="5" spans="1:6" ht="12" customHeight="1">
      <c r="A5" s="4"/>
      <c r="D5" s="137" t="s">
        <v>1569</v>
      </c>
    </row>
    <row r="6" spans="1:6" ht="12" customHeight="1">
      <c r="A6" s="14"/>
      <c r="D6" s="137" t="s">
        <v>1570</v>
      </c>
    </row>
    <row r="7" spans="1:6" ht="12" customHeight="1">
      <c r="A7" s="14"/>
      <c r="D7" s="137" t="s">
        <v>1571</v>
      </c>
    </row>
    <row r="8" spans="1:6" ht="12" customHeight="1">
      <c r="A8" s="4"/>
      <c r="D8" s="137" t="s">
        <v>1572</v>
      </c>
    </row>
    <row r="9" spans="1:6" ht="12" customHeight="1">
      <c r="A9" s="14"/>
      <c r="D9" s="137" t="s">
        <v>1573</v>
      </c>
    </row>
    <row r="10" spans="1:6" ht="12" customHeight="1">
      <c r="A10" s="14"/>
      <c r="D10" s="137" t="s">
        <v>1574</v>
      </c>
    </row>
    <row r="11" spans="1:6" ht="12" customHeight="1">
      <c r="D11" s="137" t="s">
        <v>1575</v>
      </c>
    </row>
    <row r="12" spans="1:6" ht="12" customHeight="1"/>
    <row r="13" spans="1:6" ht="12" customHeight="1"/>
    <row r="14" spans="1:6" ht="12" customHeight="1"/>
    <row r="15" spans="1:6" ht="12" customHeight="1"/>
    <row r="16" spans="1: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Boys Roster</vt:lpstr>
      <vt:lpstr>Dual Meet Boys</vt:lpstr>
      <vt:lpstr>Boys Power Table</vt:lpstr>
      <vt:lpstr>DROPS</vt:lpstr>
      <vt:lpstr>Boys_Roster</vt:lpstr>
      <vt:lpstr>Grade</vt:lpstr>
      <vt:lpstr>Grade_Girls</vt:lpstr>
      <vt:lpstr>PLACE</vt:lpstr>
      <vt:lpstr>SCHOOL_GENDER</vt:lpstr>
      <vt:lpstr>SCHOOL_TYPE</vt:lpstr>
      <vt:lpstr>TEAM_GENDER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mstewart</dc:creator>
  <cp:lastModifiedBy>Eve M. Julian</cp:lastModifiedBy>
  <dcterms:created xsi:type="dcterms:W3CDTF">2012-06-01T19:24:22Z</dcterms:created>
  <dcterms:modified xsi:type="dcterms:W3CDTF">2022-10-18T15:31:05Z</dcterms:modified>
</cp:coreProperties>
</file>