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:\My Drive\Power Points\"/>
    </mc:Choice>
  </mc:AlternateContent>
  <xr:revisionPtr revIDLastSave="0" documentId="13_ncr:1_{E40521D6-9BA3-4C26-9684-1E259FC475C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Girls Roster" sheetId="1" r:id="rId1"/>
    <sheet name="Dual Meet Girls" sheetId="2" r:id="rId2"/>
    <sheet name="Girls Power Table" sheetId="3" state="hidden" r:id="rId3"/>
    <sheet name="DROPS" sheetId="4" state="hidden" r:id="rId4"/>
  </sheets>
  <definedNames>
    <definedName name="Boys_Roster">#REF!</definedName>
    <definedName name="Girls_Roster">'Girls Roster'!$B$3:$B$33</definedName>
    <definedName name="Grade">DROPS!$E$1:$E$4</definedName>
    <definedName name="Grade_Girls">DROPS!$F$1:$F$4</definedName>
    <definedName name="PLACE">DROPS!$D$1:$D$11</definedName>
    <definedName name="SCHOOL_GENDER">DROPS!$B$1:$B$2</definedName>
    <definedName name="SCHOOL_TYPE">DROPS!$A$1:$A$2</definedName>
    <definedName name="TEAM_GENDER">DROPS!$C$1:$C$2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OuNqMGubgYxS9ydaYW0D/ellfGg=="/>
    </ext>
  </extLst>
</workbook>
</file>

<file path=xl/calcChain.xml><?xml version="1.0" encoding="utf-8"?>
<calcChain xmlns="http://schemas.openxmlformats.org/spreadsheetml/2006/main">
  <c r="AQ204" i="3" l="1"/>
  <c r="AO204" i="3"/>
  <c r="AM204" i="3"/>
  <c r="AJ204" i="3"/>
  <c r="AH204" i="3"/>
  <c r="AF204" i="3"/>
  <c r="AD204" i="3"/>
  <c r="AB204" i="3"/>
  <c r="Z204" i="3"/>
  <c r="X204" i="3"/>
  <c r="V204" i="3"/>
  <c r="T204" i="3"/>
  <c r="R204" i="3"/>
  <c r="AQ203" i="3"/>
  <c r="AO203" i="3"/>
  <c r="AM203" i="3"/>
  <c r="AJ203" i="3"/>
  <c r="AH203" i="3"/>
  <c r="AF203" i="3"/>
  <c r="AD203" i="3"/>
  <c r="AB203" i="3"/>
  <c r="Z203" i="3"/>
  <c r="X203" i="3"/>
  <c r="V203" i="3"/>
  <c r="T203" i="3"/>
  <c r="R203" i="3"/>
  <c r="AQ202" i="3"/>
  <c r="AO202" i="3"/>
  <c r="AM202" i="3"/>
  <c r="AJ202" i="3"/>
  <c r="AH202" i="3"/>
  <c r="AF202" i="3"/>
  <c r="AD202" i="3"/>
  <c r="AB202" i="3"/>
  <c r="Z202" i="3"/>
  <c r="X202" i="3"/>
  <c r="V202" i="3"/>
  <c r="T202" i="3"/>
  <c r="R202" i="3"/>
  <c r="AQ201" i="3"/>
  <c r="AO201" i="3"/>
  <c r="AM201" i="3"/>
  <c r="AJ201" i="3"/>
  <c r="AH201" i="3"/>
  <c r="AF201" i="3"/>
  <c r="AD201" i="3"/>
  <c r="AB201" i="3"/>
  <c r="Z201" i="3"/>
  <c r="X201" i="3"/>
  <c r="V201" i="3"/>
  <c r="T201" i="3"/>
  <c r="R201" i="3"/>
  <c r="AQ200" i="3"/>
  <c r="AO200" i="3"/>
  <c r="AM200" i="3"/>
  <c r="AJ200" i="3"/>
  <c r="AH200" i="3"/>
  <c r="AF200" i="3"/>
  <c r="AD200" i="3"/>
  <c r="AB200" i="3"/>
  <c r="Z200" i="3"/>
  <c r="X200" i="3"/>
  <c r="V200" i="3"/>
  <c r="T200" i="3"/>
  <c r="R200" i="3"/>
  <c r="AQ199" i="3"/>
  <c r="AO199" i="3"/>
  <c r="AM199" i="3"/>
  <c r="AJ199" i="3"/>
  <c r="AH199" i="3"/>
  <c r="AF199" i="3"/>
  <c r="AD199" i="3"/>
  <c r="AB199" i="3"/>
  <c r="Z199" i="3"/>
  <c r="X199" i="3"/>
  <c r="V199" i="3"/>
  <c r="T199" i="3"/>
  <c r="R199" i="3"/>
  <c r="AQ198" i="3"/>
  <c r="AO198" i="3"/>
  <c r="AM198" i="3"/>
  <c r="AJ198" i="3"/>
  <c r="AH198" i="3"/>
  <c r="AF198" i="3"/>
  <c r="AD198" i="3"/>
  <c r="AB198" i="3"/>
  <c r="Z198" i="3"/>
  <c r="X198" i="3"/>
  <c r="V198" i="3"/>
  <c r="T198" i="3"/>
  <c r="R198" i="3"/>
  <c r="AQ197" i="3"/>
  <c r="AO197" i="3"/>
  <c r="AM197" i="3"/>
  <c r="AJ197" i="3"/>
  <c r="AH197" i="3"/>
  <c r="AF197" i="3"/>
  <c r="AD197" i="3"/>
  <c r="AB197" i="3"/>
  <c r="Z197" i="3"/>
  <c r="X197" i="3"/>
  <c r="V197" i="3"/>
  <c r="T197" i="3"/>
  <c r="R197" i="3"/>
  <c r="AQ196" i="3"/>
  <c r="AO196" i="3"/>
  <c r="AM196" i="3"/>
  <c r="AJ196" i="3"/>
  <c r="AH196" i="3"/>
  <c r="AF196" i="3"/>
  <c r="AD196" i="3"/>
  <c r="AB196" i="3"/>
  <c r="Z196" i="3"/>
  <c r="X196" i="3"/>
  <c r="V196" i="3"/>
  <c r="T196" i="3"/>
  <c r="R196" i="3"/>
  <c r="AQ195" i="3"/>
  <c r="AO195" i="3"/>
  <c r="AM195" i="3"/>
  <c r="AJ195" i="3"/>
  <c r="AH195" i="3"/>
  <c r="AF195" i="3"/>
  <c r="AD195" i="3"/>
  <c r="AB195" i="3"/>
  <c r="Z195" i="3"/>
  <c r="X195" i="3"/>
  <c r="V195" i="3"/>
  <c r="T195" i="3"/>
  <c r="R195" i="3"/>
  <c r="AQ194" i="3"/>
  <c r="AO194" i="3"/>
  <c r="AM194" i="3"/>
  <c r="AJ194" i="3"/>
  <c r="AH194" i="3"/>
  <c r="AF194" i="3"/>
  <c r="AD194" i="3"/>
  <c r="AB194" i="3"/>
  <c r="Z194" i="3"/>
  <c r="X194" i="3"/>
  <c r="V194" i="3"/>
  <c r="T194" i="3"/>
  <c r="R194" i="3"/>
  <c r="AQ193" i="3"/>
  <c r="AO193" i="3"/>
  <c r="AM193" i="3"/>
  <c r="AJ193" i="3"/>
  <c r="AH193" i="3"/>
  <c r="AF193" i="3"/>
  <c r="AD193" i="3"/>
  <c r="AB193" i="3"/>
  <c r="Z193" i="3"/>
  <c r="X193" i="3"/>
  <c r="V193" i="3"/>
  <c r="T193" i="3"/>
  <c r="R193" i="3"/>
  <c r="AQ192" i="3"/>
  <c r="AO192" i="3"/>
  <c r="AM192" i="3"/>
  <c r="AJ192" i="3"/>
  <c r="AH192" i="3"/>
  <c r="AF192" i="3"/>
  <c r="AD192" i="3"/>
  <c r="AB192" i="3"/>
  <c r="Z192" i="3"/>
  <c r="X192" i="3"/>
  <c r="V192" i="3"/>
  <c r="T192" i="3"/>
  <c r="R192" i="3"/>
  <c r="AQ191" i="3"/>
  <c r="AO191" i="3"/>
  <c r="AM191" i="3"/>
  <c r="AJ191" i="3"/>
  <c r="AH191" i="3"/>
  <c r="AF191" i="3"/>
  <c r="AD191" i="3"/>
  <c r="AB191" i="3"/>
  <c r="Z191" i="3"/>
  <c r="X191" i="3"/>
  <c r="V191" i="3"/>
  <c r="T191" i="3"/>
  <c r="R191" i="3"/>
  <c r="AQ190" i="3"/>
  <c r="AO190" i="3"/>
  <c r="AM190" i="3"/>
  <c r="AJ190" i="3"/>
  <c r="AH190" i="3"/>
  <c r="AF190" i="3"/>
  <c r="AD190" i="3"/>
  <c r="AB190" i="3"/>
  <c r="Z190" i="3"/>
  <c r="X190" i="3"/>
  <c r="V190" i="3"/>
  <c r="T190" i="3"/>
  <c r="R190" i="3"/>
  <c r="AQ189" i="3"/>
  <c r="AO189" i="3"/>
  <c r="AM189" i="3"/>
  <c r="AJ189" i="3"/>
  <c r="AH189" i="3"/>
  <c r="AF189" i="3"/>
  <c r="AD189" i="3"/>
  <c r="AB189" i="3"/>
  <c r="Z189" i="3"/>
  <c r="X189" i="3"/>
  <c r="V189" i="3"/>
  <c r="T189" i="3"/>
  <c r="R189" i="3"/>
  <c r="AQ188" i="3"/>
  <c r="AO188" i="3"/>
  <c r="AM188" i="3"/>
  <c r="AJ188" i="3"/>
  <c r="AH188" i="3"/>
  <c r="AF188" i="3"/>
  <c r="AD188" i="3"/>
  <c r="AB188" i="3"/>
  <c r="Z188" i="3"/>
  <c r="X188" i="3"/>
  <c r="V188" i="3"/>
  <c r="T188" i="3"/>
  <c r="R188" i="3"/>
  <c r="AQ187" i="3"/>
  <c r="AO187" i="3"/>
  <c r="AM187" i="3"/>
  <c r="AJ187" i="3"/>
  <c r="AH187" i="3"/>
  <c r="AF187" i="3"/>
  <c r="AD187" i="3"/>
  <c r="AB187" i="3"/>
  <c r="Z187" i="3"/>
  <c r="X187" i="3"/>
  <c r="V187" i="3"/>
  <c r="T187" i="3"/>
  <c r="R187" i="3"/>
  <c r="AQ186" i="3"/>
  <c r="AO186" i="3"/>
  <c r="AM186" i="3"/>
  <c r="AJ186" i="3"/>
  <c r="AH186" i="3"/>
  <c r="AF186" i="3"/>
  <c r="AD186" i="3"/>
  <c r="AB186" i="3"/>
  <c r="Z186" i="3"/>
  <c r="X186" i="3"/>
  <c r="V186" i="3"/>
  <c r="T186" i="3"/>
  <c r="R186" i="3"/>
  <c r="AQ185" i="3"/>
  <c r="AO185" i="3"/>
  <c r="AM185" i="3"/>
  <c r="AJ185" i="3"/>
  <c r="AH185" i="3"/>
  <c r="AF185" i="3"/>
  <c r="AD185" i="3"/>
  <c r="AB185" i="3"/>
  <c r="Z185" i="3"/>
  <c r="X185" i="3"/>
  <c r="V185" i="3"/>
  <c r="T185" i="3"/>
  <c r="R185" i="3"/>
  <c r="AQ184" i="3"/>
  <c r="AO184" i="3"/>
  <c r="AM184" i="3"/>
  <c r="AJ184" i="3"/>
  <c r="AH184" i="3"/>
  <c r="AF184" i="3"/>
  <c r="AD184" i="3"/>
  <c r="AB184" i="3"/>
  <c r="Z184" i="3"/>
  <c r="X184" i="3"/>
  <c r="V184" i="3"/>
  <c r="T184" i="3"/>
  <c r="R184" i="3"/>
  <c r="AQ183" i="3"/>
  <c r="AO183" i="3"/>
  <c r="AM183" i="3"/>
  <c r="AJ183" i="3"/>
  <c r="AH183" i="3"/>
  <c r="AF183" i="3"/>
  <c r="AD183" i="3"/>
  <c r="AB183" i="3"/>
  <c r="Z183" i="3"/>
  <c r="X183" i="3"/>
  <c r="V183" i="3"/>
  <c r="T183" i="3"/>
  <c r="R183" i="3"/>
  <c r="AQ182" i="3"/>
  <c r="AO182" i="3"/>
  <c r="AM182" i="3"/>
  <c r="AJ182" i="3"/>
  <c r="AH182" i="3"/>
  <c r="AF182" i="3"/>
  <c r="AD182" i="3"/>
  <c r="AB182" i="3"/>
  <c r="Z182" i="3"/>
  <c r="X182" i="3"/>
  <c r="V182" i="3"/>
  <c r="T182" i="3"/>
  <c r="R182" i="3"/>
  <c r="AQ181" i="3"/>
  <c r="AO181" i="3"/>
  <c r="AM181" i="3"/>
  <c r="AJ181" i="3"/>
  <c r="AH181" i="3"/>
  <c r="AF181" i="3"/>
  <c r="AD181" i="3"/>
  <c r="AB181" i="3"/>
  <c r="Z181" i="3"/>
  <c r="X181" i="3"/>
  <c r="V181" i="3"/>
  <c r="T181" i="3"/>
  <c r="R181" i="3"/>
  <c r="AQ180" i="3"/>
  <c r="AO180" i="3"/>
  <c r="AM180" i="3"/>
  <c r="AJ180" i="3"/>
  <c r="AH180" i="3"/>
  <c r="AF180" i="3"/>
  <c r="AD180" i="3"/>
  <c r="AB180" i="3"/>
  <c r="Z180" i="3"/>
  <c r="X180" i="3"/>
  <c r="V180" i="3"/>
  <c r="T180" i="3"/>
  <c r="R180" i="3"/>
  <c r="AQ179" i="3"/>
  <c r="AO179" i="3"/>
  <c r="AM179" i="3"/>
  <c r="AJ179" i="3"/>
  <c r="AH179" i="3"/>
  <c r="AF179" i="3"/>
  <c r="AD179" i="3"/>
  <c r="AB179" i="3"/>
  <c r="Z179" i="3"/>
  <c r="X179" i="3"/>
  <c r="V179" i="3"/>
  <c r="T179" i="3"/>
  <c r="R179" i="3"/>
  <c r="AQ178" i="3"/>
  <c r="AO178" i="3"/>
  <c r="AM178" i="3"/>
  <c r="AJ178" i="3"/>
  <c r="AH178" i="3"/>
  <c r="AF178" i="3"/>
  <c r="AD178" i="3"/>
  <c r="AB178" i="3"/>
  <c r="Z178" i="3"/>
  <c r="X178" i="3"/>
  <c r="V178" i="3"/>
  <c r="T178" i="3"/>
  <c r="R178" i="3"/>
  <c r="AQ177" i="3"/>
  <c r="AO177" i="3"/>
  <c r="AM177" i="3"/>
  <c r="AJ177" i="3"/>
  <c r="AH177" i="3"/>
  <c r="AF177" i="3"/>
  <c r="AD177" i="3"/>
  <c r="AB177" i="3"/>
  <c r="Z177" i="3"/>
  <c r="X177" i="3"/>
  <c r="V177" i="3"/>
  <c r="T177" i="3"/>
  <c r="R177" i="3"/>
  <c r="AQ176" i="3"/>
  <c r="AO176" i="3"/>
  <c r="AM176" i="3"/>
  <c r="AJ176" i="3"/>
  <c r="AH176" i="3"/>
  <c r="AF176" i="3"/>
  <c r="AD176" i="3"/>
  <c r="AB176" i="3"/>
  <c r="Z176" i="3"/>
  <c r="X176" i="3"/>
  <c r="V176" i="3"/>
  <c r="T176" i="3"/>
  <c r="R176" i="3"/>
  <c r="AQ175" i="3"/>
  <c r="AO175" i="3"/>
  <c r="AM175" i="3"/>
  <c r="AJ175" i="3"/>
  <c r="AH175" i="3"/>
  <c r="AF175" i="3"/>
  <c r="AD175" i="3"/>
  <c r="AB175" i="3"/>
  <c r="Z175" i="3"/>
  <c r="X175" i="3"/>
  <c r="V175" i="3"/>
  <c r="T175" i="3"/>
  <c r="R175" i="3"/>
  <c r="AQ174" i="3"/>
  <c r="AO174" i="3"/>
  <c r="AM174" i="3"/>
  <c r="AJ174" i="3"/>
  <c r="AH174" i="3"/>
  <c r="AF174" i="3"/>
  <c r="AD174" i="3"/>
  <c r="AB174" i="3"/>
  <c r="Z174" i="3"/>
  <c r="X174" i="3"/>
  <c r="V174" i="3"/>
  <c r="T174" i="3"/>
  <c r="R174" i="3"/>
  <c r="AQ173" i="3"/>
  <c r="AO173" i="3"/>
  <c r="AM173" i="3"/>
  <c r="AJ173" i="3"/>
  <c r="AH173" i="3"/>
  <c r="AF173" i="3"/>
  <c r="AD173" i="3"/>
  <c r="AB173" i="3"/>
  <c r="Z173" i="3"/>
  <c r="X173" i="3"/>
  <c r="V173" i="3"/>
  <c r="T173" i="3"/>
  <c r="R173" i="3"/>
  <c r="AQ172" i="3"/>
  <c r="AO172" i="3"/>
  <c r="AM172" i="3"/>
  <c r="AJ172" i="3"/>
  <c r="AH172" i="3"/>
  <c r="AF172" i="3"/>
  <c r="AD172" i="3"/>
  <c r="AB172" i="3"/>
  <c r="Z172" i="3"/>
  <c r="X172" i="3"/>
  <c r="V172" i="3"/>
  <c r="T172" i="3"/>
  <c r="R172" i="3"/>
  <c r="AQ171" i="3"/>
  <c r="AO171" i="3"/>
  <c r="AM171" i="3"/>
  <c r="AJ171" i="3"/>
  <c r="AH171" i="3"/>
  <c r="AF171" i="3"/>
  <c r="AD171" i="3"/>
  <c r="AB171" i="3"/>
  <c r="Z171" i="3"/>
  <c r="X171" i="3"/>
  <c r="V171" i="3"/>
  <c r="T171" i="3"/>
  <c r="R171" i="3"/>
  <c r="AQ170" i="3"/>
  <c r="AO170" i="3"/>
  <c r="AM170" i="3"/>
  <c r="AJ170" i="3"/>
  <c r="AH170" i="3"/>
  <c r="AF170" i="3"/>
  <c r="AD170" i="3"/>
  <c r="AB170" i="3"/>
  <c r="Z170" i="3"/>
  <c r="X170" i="3"/>
  <c r="V170" i="3"/>
  <c r="T170" i="3"/>
  <c r="R170" i="3"/>
  <c r="AQ169" i="3"/>
  <c r="AO169" i="3"/>
  <c r="AM169" i="3"/>
  <c r="AJ169" i="3"/>
  <c r="AH169" i="3"/>
  <c r="AF169" i="3"/>
  <c r="AD169" i="3"/>
  <c r="AB169" i="3"/>
  <c r="Z169" i="3"/>
  <c r="X169" i="3"/>
  <c r="V169" i="3"/>
  <c r="T169" i="3"/>
  <c r="R169" i="3"/>
  <c r="AQ168" i="3"/>
  <c r="AO168" i="3"/>
  <c r="AM168" i="3"/>
  <c r="AJ168" i="3"/>
  <c r="AH168" i="3"/>
  <c r="AF168" i="3"/>
  <c r="AD168" i="3"/>
  <c r="AB168" i="3"/>
  <c r="Z168" i="3"/>
  <c r="X168" i="3"/>
  <c r="V168" i="3"/>
  <c r="T168" i="3"/>
  <c r="R168" i="3"/>
  <c r="AQ167" i="3"/>
  <c r="AO167" i="3"/>
  <c r="AM167" i="3"/>
  <c r="AJ167" i="3"/>
  <c r="AH167" i="3"/>
  <c r="AF167" i="3"/>
  <c r="AD167" i="3"/>
  <c r="AB167" i="3"/>
  <c r="Z167" i="3"/>
  <c r="X167" i="3"/>
  <c r="V167" i="3"/>
  <c r="T167" i="3"/>
  <c r="R167" i="3"/>
  <c r="AQ166" i="3"/>
  <c r="AO166" i="3"/>
  <c r="AM166" i="3"/>
  <c r="AJ166" i="3"/>
  <c r="AH166" i="3"/>
  <c r="AF166" i="3"/>
  <c r="AD166" i="3"/>
  <c r="AB166" i="3"/>
  <c r="Z166" i="3"/>
  <c r="X166" i="3"/>
  <c r="V166" i="3"/>
  <c r="T166" i="3"/>
  <c r="R166" i="3"/>
  <c r="AQ165" i="3"/>
  <c r="AO165" i="3"/>
  <c r="AM165" i="3"/>
  <c r="AJ165" i="3"/>
  <c r="AH165" i="3"/>
  <c r="AF165" i="3"/>
  <c r="AD165" i="3"/>
  <c r="AB165" i="3"/>
  <c r="Z165" i="3"/>
  <c r="X165" i="3"/>
  <c r="V165" i="3"/>
  <c r="T165" i="3"/>
  <c r="R165" i="3"/>
  <c r="AQ164" i="3"/>
  <c r="AO164" i="3"/>
  <c r="AM164" i="3"/>
  <c r="AJ164" i="3"/>
  <c r="AH164" i="3"/>
  <c r="AF164" i="3"/>
  <c r="AD164" i="3"/>
  <c r="AB164" i="3"/>
  <c r="Z164" i="3"/>
  <c r="X164" i="3"/>
  <c r="V164" i="3"/>
  <c r="T164" i="3"/>
  <c r="R164" i="3"/>
  <c r="AQ163" i="3"/>
  <c r="AO163" i="3"/>
  <c r="AM163" i="3"/>
  <c r="AJ163" i="3"/>
  <c r="AH163" i="3"/>
  <c r="AF163" i="3"/>
  <c r="AD163" i="3"/>
  <c r="AB163" i="3"/>
  <c r="Z163" i="3"/>
  <c r="X163" i="3"/>
  <c r="V163" i="3"/>
  <c r="T163" i="3"/>
  <c r="R163" i="3"/>
  <c r="AQ162" i="3"/>
  <c r="AO162" i="3"/>
  <c r="AM162" i="3"/>
  <c r="AJ162" i="3"/>
  <c r="AH162" i="3"/>
  <c r="AF162" i="3"/>
  <c r="AD162" i="3"/>
  <c r="AB162" i="3"/>
  <c r="Z162" i="3"/>
  <c r="X162" i="3"/>
  <c r="V162" i="3"/>
  <c r="T162" i="3"/>
  <c r="R162" i="3"/>
  <c r="AQ161" i="3"/>
  <c r="AO161" i="3"/>
  <c r="AM161" i="3"/>
  <c r="AJ161" i="3"/>
  <c r="AH161" i="3"/>
  <c r="AF161" i="3"/>
  <c r="AD161" i="3"/>
  <c r="AB161" i="3"/>
  <c r="Z161" i="3"/>
  <c r="X161" i="3"/>
  <c r="V161" i="3"/>
  <c r="T161" i="3"/>
  <c r="R161" i="3"/>
  <c r="AQ160" i="3"/>
  <c r="AO160" i="3"/>
  <c r="AM160" i="3"/>
  <c r="AJ160" i="3"/>
  <c r="AH160" i="3"/>
  <c r="AF160" i="3"/>
  <c r="AD160" i="3"/>
  <c r="AB160" i="3"/>
  <c r="Z160" i="3"/>
  <c r="X160" i="3"/>
  <c r="V160" i="3"/>
  <c r="T160" i="3"/>
  <c r="R160" i="3"/>
  <c r="AQ159" i="3"/>
  <c r="AO159" i="3"/>
  <c r="AM159" i="3"/>
  <c r="AJ159" i="3"/>
  <c r="AH159" i="3"/>
  <c r="AF159" i="3"/>
  <c r="AD159" i="3"/>
  <c r="AB159" i="3"/>
  <c r="Z159" i="3"/>
  <c r="X159" i="3"/>
  <c r="V159" i="3"/>
  <c r="T159" i="3"/>
  <c r="R159" i="3"/>
  <c r="AQ158" i="3"/>
  <c r="AO158" i="3"/>
  <c r="AM158" i="3"/>
  <c r="AJ158" i="3"/>
  <c r="AH158" i="3"/>
  <c r="AF158" i="3"/>
  <c r="AD158" i="3"/>
  <c r="AB158" i="3"/>
  <c r="Z158" i="3"/>
  <c r="X158" i="3"/>
  <c r="V158" i="3"/>
  <c r="T158" i="3"/>
  <c r="R158" i="3"/>
  <c r="AQ157" i="3"/>
  <c r="AO157" i="3"/>
  <c r="AM157" i="3"/>
  <c r="AJ157" i="3"/>
  <c r="AH157" i="3"/>
  <c r="AF157" i="3"/>
  <c r="AD157" i="3"/>
  <c r="AB157" i="3"/>
  <c r="Z157" i="3"/>
  <c r="X157" i="3"/>
  <c r="V157" i="3"/>
  <c r="T157" i="3"/>
  <c r="R157" i="3"/>
  <c r="AQ156" i="3"/>
  <c r="AO156" i="3"/>
  <c r="AM156" i="3"/>
  <c r="AJ156" i="3"/>
  <c r="AH156" i="3"/>
  <c r="AF156" i="3"/>
  <c r="AD156" i="3"/>
  <c r="AB156" i="3"/>
  <c r="Z156" i="3"/>
  <c r="X156" i="3"/>
  <c r="V156" i="3"/>
  <c r="T156" i="3"/>
  <c r="R156" i="3"/>
  <c r="AQ155" i="3"/>
  <c r="AO155" i="3"/>
  <c r="AM155" i="3"/>
  <c r="AJ155" i="3"/>
  <c r="AH155" i="3"/>
  <c r="AF155" i="3"/>
  <c r="AD155" i="3"/>
  <c r="AB155" i="3"/>
  <c r="Z155" i="3"/>
  <c r="X155" i="3"/>
  <c r="V155" i="3"/>
  <c r="T155" i="3"/>
  <c r="R155" i="3"/>
  <c r="AQ154" i="3"/>
  <c r="AO154" i="3"/>
  <c r="AM154" i="3"/>
  <c r="AJ154" i="3"/>
  <c r="AH154" i="3"/>
  <c r="AF154" i="3"/>
  <c r="AD154" i="3"/>
  <c r="AB154" i="3"/>
  <c r="Z154" i="3"/>
  <c r="X154" i="3"/>
  <c r="V154" i="3"/>
  <c r="T154" i="3"/>
  <c r="R154" i="3"/>
  <c r="AQ153" i="3"/>
  <c r="AO153" i="3"/>
  <c r="AM153" i="3"/>
  <c r="AJ153" i="3"/>
  <c r="AH153" i="3"/>
  <c r="AF153" i="3"/>
  <c r="AD153" i="3"/>
  <c r="AB153" i="3"/>
  <c r="Z153" i="3"/>
  <c r="X153" i="3"/>
  <c r="V153" i="3"/>
  <c r="T153" i="3"/>
  <c r="R153" i="3"/>
  <c r="AQ152" i="3"/>
  <c r="AO152" i="3"/>
  <c r="AM152" i="3"/>
  <c r="AJ152" i="3"/>
  <c r="AH152" i="3"/>
  <c r="AF152" i="3"/>
  <c r="AD152" i="3"/>
  <c r="AB152" i="3"/>
  <c r="Z152" i="3"/>
  <c r="X152" i="3"/>
  <c r="V152" i="3"/>
  <c r="T152" i="3"/>
  <c r="R152" i="3"/>
  <c r="AQ151" i="3"/>
  <c r="AO151" i="3"/>
  <c r="AM151" i="3"/>
  <c r="AJ151" i="3"/>
  <c r="AH151" i="3"/>
  <c r="AF151" i="3"/>
  <c r="AD151" i="3"/>
  <c r="AB151" i="3"/>
  <c r="Z151" i="3"/>
  <c r="X151" i="3"/>
  <c r="V151" i="3"/>
  <c r="T151" i="3"/>
  <c r="R151" i="3"/>
  <c r="AQ150" i="3"/>
  <c r="AO150" i="3"/>
  <c r="AM150" i="3"/>
  <c r="AJ150" i="3"/>
  <c r="AH150" i="3"/>
  <c r="AF150" i="3"/>
  <c r="AD150" i="3"/>
  <c r="AB150" i="3"/>
  <c r="Z150" i="3"/>
  <c r="X150" i="3"/>
  <c r="V150" i="3"/>
  <c r="T150" i="3"/>
  <c r="R150" i="3"/>
  <c r="AQ149" i="3"/>
  <c r="AO149" i="3"/>
  <c r="AM149" i="3"/>
  <c r="AJ149" i="3"/>
  <c r="AH149" i="3"/>
  <c r="AF149" i="3"/>
  <c r="AD149" i="3"/>
  <c r="AB149" i="3"/>
  <c r="Z149" i="3"/>
  <c r="X149" i="3"/>
  <c r="V149" i="3"/>
  <c r="T149" i="3"/>
  <c r="R149" i="3"/>
  <c r="AQ148" i="3"/>
  <c r="AO148" i="3"/>
  <c r="AM148" i="3"/>
  <c r="AJ148" i="3"/>
  <c r="AH148" i="3"/>
  <c r="AF148" i="3"/>
  <c r="AD148" i="3"/>
  <c r="AB148" i="3"/>
  <c r="Z148" i="3"/>
  <c r="X148" i="3"/>
  <c r="V148" i="3"/>
  <c r="T148" i="3"/>
  <c r="R148" i="3"/>
  <c r="AQ147" i="3"/>
  <c r="AO147" i="3"/>
  <c r="AM147" i="3"/>
  <c r="AJ147" i="3"/>
  <c r="AH147" i="3"/>
  <c r="AF147" i="3"/>
  <c r="AD147" i="3"/>
  <c r="AB147" i="3"/>
  <c r="Z147" i="3"/>
  <c r="X147" i="3"/>
  <c r="V147" i="3"/>
  <c r="T147" i="3"/>
  <c r="R147" i="3"/>
  <c r="AQ146" i="3"/>
  <c r="AO146" i="3"/>
  <c r="AM146" i="3"/>
  <c r="AJ146" i="3"/>
  <c r="AH146" i="3"/>
  <c r="AF146" i="3"/>
  <c r="AD146" i="3"/>
  <c r="AB146" i="3"/>
  <c r="Z146" i="3"/>
  <c r="X146" i="3"/>
  <c r="V146" i="3"/>
  <c r="T146" i="3"/>
  <c r="R146" i="3"/>
  <c r="AQ145" i="3"/>
  <c r="AO145" i="3"/>
  <c r="AM145" i="3"/>
  <c r="AJ145" i="3"/>
  <c r="AH145" i="3"/>
  <c r="AF145" i="3"/>
  <c r="AD145" i="3"/>
  <c r="AB145" i="3"/>
  <c r="Z145" i="3"/>
  <c r="X145" i="3"/>
  <c r="V145" i="3"/>
  <c r="T145" i="3"/>
  <c r="R145" i="3"/>
  <c r="AQ144" i="3"/>
  <c r="AO144" i="3"/>
  <c r="AM144" i="3"/>
  <c r="AJ144" i="3"/>
  <c r="AH144" i="3"/>
  <c r="AF144" i="3"/>
  <c r="AD144" i="3"/>
  <c r="AB144" i="3"/>
  <c r="Z144" i="3"/>
  <c r="X144" i="3"/>
  <c r="V144" i="3"/>
  <c r="T144" i="3"/>
  <c r="R144" i="3"/>
  <c r="AQ143" i="3"/>
  <c r="AO143" i="3"/>
  <c r="AM143" i="3"/>
  <c r="AJ143" i="3"/>
  <c r="AH143" i="3"/>
  <c r="AF143" i="3"/>
  <c r="AD143" i="3"/>
  <c r="AB143" i="3"/>
  <c r="Z143" i="3"/>
  <c r="X143" i="3"/>
  <c r="V143" i="3"/>
  <c r="T143" i="3"/>
  <c r="R143" i="3"/>
  <c r="AQ142" i="3"/>
  <c r="AO142" i="3"/>
  <c r="AM142" i="3"/>
  <c r="AJ142" i="3"/>
  <c r="AH142" i="3"/>
  <c r="AF142" i="3"/>
  <c r="AD142" i="3"/>
  <c r="AB142" i="3"/>
  <c r="Z142" i="3"/>
  <c r="X142" i="3"/>
  <c r="V142" i="3"/>
  <c r="T142" i="3"/>
  <c r="R142" i="3"/>
  <c r="AQ141" i="3"/>
  <c r="AO141" i="3"/>
  <c r="AM141" i="3"/>
  <c r="AJ141" i="3"/>
  <c r="AH141" i="3"/>
  <c r="AF141" i="3"/>
  <c r="AD141" i="3"/>
  <c r="AB141" i="3"/>
  <c r="Z141" i="3"/>
  <c r="X141" i="3"/>
  <c r="V141" i="3"/>
  <c r="T141" i="3"/>
  <c r="R141" i="3"/>
  <c r="AQ140" i="3"/>
  <c r="AO140" i="3"/>
  <c r="AM140" i="3"/>
  <c r="AJ140" i="3"/>
  <c r="AH140" i="3"/>
  <c r="AF140" i="3"/>
  <c r="AD140" i="3"/>
  <c r="AB140" i="3"/>
  <c r="Z140" i="3"/>
  <c r="X140" i="3"/>
  <c r="V140" i="3"/>
  <c r="T140" i="3"/>
  <c r="R140" i="3"/>
  <c r="AQ139" i="3"/>
  <c r="AO139" i="3"/>
  <c r="AM139" i="3"/>
  <c r="AJ139" i="3"/>
  <c r="AH139" i="3"/>
  <c r="AF139" i="3"/>
  <c r="AD139" i="3"/>
  <c r="AB139" i="3"/>
  <c r="Z139" i="3"/>
  <c r="X139" i="3"/>
  <c r="V139" i="3"/>
  <c r="T139" i="3"/>
  <c r="R139" i="3"/>
  <c r="AQ138" i="3"/>
  <c r="AO138" i="3"/>
  <c r="AM138" i="3"/>
  <c r="AJ138" i="3"/>
  <c r="AH138" i="3"/>
  <c r="AF138" i="3"/>
  <c r="AD138" i="3"/>
  <c r="AB138" i="3"/>
  <c r="Z138" i="3"/>
  <c r="X138" i="3"/>
  <c r="V138" i="3"/>
  <c r="T138" i="3"/>
  <c r="R138" i="3"/>
  <c r="AQ137" i="3"/>
  <c r="AO137" i="3"/>
  <c r="AM137" i="3"/>
  <c r="AJ137" i="3"/>
  <c r="AH137" i="3"/>
  <c r="AF137" i="3"/>
  <c r="AD137" i="3"/>
  <c r="AB137" i="3"/>
  <c r="Z137" i="3"/>
  <c r="X137" i="3"/>
  <c r="V137" i="3"/>
  <c r="T137" i="3"/>
  <c r="R137" i="3"/>
  <c r="AQ136" i="3"/>
  <c r="AO136" i="3"/>
  <c r="AM136" i="3"/>
  <c r="AJ136" i="3"/>
  <c r="AH136" i="3"/>
  <c r="AF136" i="3"/>
  <c r="AD136" i="3"/>
  <c r="AB136" i="3"/>
  <c r="Z136" i="3"/>
  <c r="X136" i="3"/>
  <c r="V136" i="3"/>
  <c r="T136" i="3"/>
  <c r="R136" i="3"/>
  <c r="AQ135" i="3"/>
  <c r="AO135" i="3"/>
  <c r="AM135" i="3"/>
  <c r="AJ135" i="3"/>
  <c r="AH135" i="3"/>
  <c r="AF135" i="3"/>
  <c r="AD135" i="3"/>
  <c r="AB135" i="3"/>
  <c r="Z135" i="3"/>
  <c r="X135" i="3"/>
  <c r="V135" i="3"/>
  <c r="T135" i="3"/>
  <c r="R135" i="3"/>
  <c r="AQ134" i="3"/>
  <c r="AO134" i="3"/>
  <c r="AM134" i="3"/>
  <c r="AJ134" i="3"/>
  <c r="AH134" i="3"/>
  <c r="AF134" i="3"/>
  <c r="AD134" i="3"/>
  <c r="AB134" i="3"/>
  <c r="Z134" i="3"/>
  <c r="X134" i="3"/>
  <c r="V134" i="3"/>
  <c r="T134" i="3"/>
  <c r="R134" i="3"/>
  <c r="AQ133" i="3"/>
  <c r="AO133" i="3"/>
  <c r="AM133" i="3"/>
  <c r="AJ133" i="3"/>
  <c r="AH133" i="3"/>
  <c r="AF133" i="3"/>
  <c r="AD133" i="3"/>
  <c r="AB133" i="3"/>
  <c r="Z133" i="3"/>
  <c r="X133" i="3"/>
  <c r="V133" i="3"/>
  <c r="T133" i="3"/>
  <c r="R133" i="3"/>
  <c r="AQ132" i="3"/>
  <c r="AO132" i="3"/>
  <c r="AM132" i="3"/>
  <c r="AJ132" i="3"/>
  <c r="AH132" i="3"/>
  <c r="AF132" i="3"/>
  <c r="AD132" i="3"/>
  <c r="AB132" i="3"/>
  <c r="Z132" i="3"/>
  <c r="X132" i="3"/>
  <c r="V132" i="3"/>
  <c r="T132" i="3"/>
  <c r="R132" i="3"/>
  <c r="AQ131" i="3"/>
  <c r="AO131" i="3"/>
  <c r="AM131" i="3"/>
  <c r="AJ131" i="3"/>
  <c r="AH131" i="3"/>
  <c r="AF131" i="3"/>
  <c r="AD131" i="3"/>
  <c r="AB131" i="3"/>
  <c r="Z131" i="3"/>
  <c r="X131" i="3"/>
  <c r="V131" i="3"/>
  <c r="T131" i="3"/>
  <c r="R131" i="3"/>
  <c r="AQ130" i="3"/>
  <c r="AO130" i="3"/>
  <c r="AM130" i="3"/>
  <c r="AJ130" i="3"/>
  <c r="AH130" i="3"/>
  <c r="AF130" i="3"/>
  <c r="AD130" i="3"/>
  <c r="AB130" i="3"/>
  <c r="Z130" i="3"/>
  <c r="X130" i="3"/>
  <c r="V130" i="3"/>
  <c r="T130" i="3"/>
  <c r="R130" i="3"/>
  <c r="AQ129" i="3"/>
  <c r="AO129" i="3"/>
  <c r="AM129" i="3"/>
  <c r="AJ129" i="3"/>
  <c r="AH129" i="3"/>
  <c r="AF129" i="3"/>
  <c r="AD129" i="3"/>
  <c r="AB129" i="3"/>
  <c r="Z129" i="3"/>
  <c r="X129" i="3"/>
  <c r="V129" i="3"/>
  <c r="T129" i="3"/>
  <c r="R129" i="3"/>
  <c r="AQ128" i="3"/>
  <c r="AO128" i="3"/>
  <c r="AM128" i="3"/>
  <c r="AJ128" i="3"/>
  <c r="AH128" i="3"/>
  <c r="AF128" i="3"/>
  <c r="AD128" i="3"/>
  <c r="AB128" i="3"/>
  <c r="Z128" i="3"/>
  <c r="X128" i="3"/>
  <c r="V128" i="3"/>
  <c r="T128" i="3"/>
  <c r="R128" i="3"/>
  <c r="AQ127" i="3"/>
  <c r="AO127" i="3"/>
  <c r="AM127" i="3"/>
  <c r="AJ127" i="3"/>
  <c r="AH127" i="3"/>
  <c r="AF127" i="3"/>
  <c r="AD127" i="3"/>
  <c r="AB127" i="3"/>
  <c r="Z127" i="3"/>
  <c r="X127" i="3"/>
  <c r="V127" i="3"/>
  <c r="T127" i="3"/>
  <c r="R127" i="3"/>
  <c r="AQ126" i="3"/>
  <c r="AO126" i="3"/>
  <c r="AM126" i="3"/>
  <c r="AJ126" i="3"/>
  <c r="AH126" i="3"/>
  <c r="AF126" i="3"/>
  <c r="AD126" i="3"/>
  <c r="AB126" i="3"/>
  <c r="Z126" i="3"/>
  <c r="X126" i="3"/>
  <c r="V126" i="3"/>
  <c r="T126" i="3"/>
  <c r="R126" i="3"/>
  <c r="AQ125" i="3"/>
  <c r="AO125" i="3"/>
  <c r="AM125" i="3"/>
  <c r="AJ125" i="3"/>
  <c r="AH125" i="3"/>
  <c r="AF125" i="3"/>
  <c r="AD125" i="3"/>
  <c r="AB125" i="3"/>
  <c r="Z125" i="3"/>
  <c r="X125" i="3"/>
  <c r="V125" i="3"/>
  <c r="T125" i="3"/>
  <c r="R125" i="3"/>
  <c r="AQ124" i="3"/>
  <c r="AO124" i="3"/>
  <c r="AM124" i="3"/>
  <c r="AJ124" i="3"/>
  <c r="AH124" i="3"/>
  <c r="AF124" i="3"/>
  <c r="AD124" i="3"/>
  <c r="AB124" i="3"/>
  <c r="Z124" i="3"/>
  <c r="X124" i="3"/>
  <c r="V124" i="3"/>
  <c r="T124" i="3"/>
  <c r="R124" i="3"/>
  <c r="AQ123" i="3"/>
  <c r="AO123" i="3"/>
  <c r="AM123" i="3"/>
  <c r="AJ123" i="3"/>
  <c r="AH123" i="3"/>
  <c r="AF123" i="3"/>
  <c r="AD123" i="3"/>
  <c r="AB123" i="3"/>
  <c r="Z123" i="3"/>
  <c r="X123" i="3"/>
  <c r="V123" i="3"/>
  <c r="T123" i="3"/>
  <c r="R123" i="3"/>
  <c r="AQ122" i="3"/>
  <c r="AO122" i="3"/>
  <c r="AM122" i="3"/>
  <c r="AJ122" i="3"/>
  <c r="AH122" i="3"/>
  <c r="AF122" i="3"/>
  <c r="AD122" i="3"/>
  <c r="AB122" i="3"/>
  <c r="Z122" i="3"/>
  <c r="X122" i="3"/>
  <c r="V122" i="3"/>
  <c r="T122" i="3"/>
  <c r="R122" i="3"/>
  <c r="AQ121" i="3"/>
  <c r="AO121" i="3"/>
  <c r="AM121" i="3"/>
  <c r="AJ121" i="3"/>
  <c r="AH121" i="3"/>
  <c r="AF121" i="3"/>
  <c r="AD121" i="3"/>
  <c r="AB121" i="3"/>
  <c r="Z121" i="3"/>
  <c r="X121" i="3"/>
  <c r="V121" i="3"/>
  <c r="T121" i="3"/>
  <c r="R121" i="3"/>
  <c r="AQ120" i="3"/>
  <c r="AO120" i="3"/>
  <c r="AM120" i="3"/>
  <c r="AJ120" i="3"/>
  <c r="AH120" i="3"/>
  <c r="AF120" i="3"/>
  <c r="AD120" i="3"/>
  <c r="AB120" i="3"/>
  <c r="Z120" i="3"/>
  <c r="X120" i="3"/>
  <c r="V120" i="3"/>
  <c r="T120" i="3"/>
  <c r="R120" i="3"/>
  <c r="AQ119" i="3"/>
  <c r="AO119" i="3"/>
  <c r="AM119" i="3"/>
  <c r="AJ119" i="3"/>
  <c r="AH119" i="3"/>
  <c r="AF119" i="3"/>
  <c r="AD119" i="3"/>
  <c r="AB119" i="3"/>
  <c r="Z119" i="3"/>
  <c r="X119" i="3"/>
  <c r="V119" i="3"/>
  <c r="T119" i="3"/>
  <c r="R119" i="3"/>
  <c r="AQ118" i="3"/>
  <c r="AO118" i="3"/>
  <c r="AM118" i="3"/>
  <c r="AJ118" i="3"/>
  <c r="AH118" i="3"/>
  <c r="AF118" i="3"/>
  <c r="AD118" i="3"/>
  <c r="AB118" i="3"/>
  <c r="Z118" i="3"/>
  <c r="X118" i="3"/>
  <c r="V118" i="3"/>
  <c r="T118" i="3"/>
  <c r="R118" i="3"/>
  <c r="AQ117" i="3"/>
  <c r="AO117" i="3"/>
  <c r="AM117" i="3"/>
  <c r="AJ117" i="3"/>
  <c r="AH117" i="3"/>
  <c r="AF117" i="3"/>
  <c r="AD117" i="3"/>
  <c r="AB117" i="3"/>
  <c r="Z117" i="3"/>
  <c r="X117" i="3"/>
  <c r="V117" i="3"/>
  <c r="T117" i="3"/>
  <c r="R117" i="3"/>
  <c r="AQ116" i="3"/>
  <c r="AO116" i="3"/>
  <c r="AM116" i="3"/>
  <c r="AJ116" i="3"/>
  <c r="AH116" i="3"/>
  <c r="AF116" i="3"/>
  <c r="AD116" i="3"/>
  <c r="AB116" i="3"/>
  <c r="Z116" i="3"/>
  <c r="X116" i="3"/>
  <c r="V116" i="3"/>
  <c r="T116" i="3"/>
  <c r="R116" i="3"/>
  <c r="AQ115" i="3"/>
  <c r="AO115" i="3"/>
  <c r="AM115" i="3"/>
  <c r="AJ115" i="3"/>
  <c r="AH115" i="3"/>
  <c r="AF115" i="3"/>
  <c r="AD115" i="3"/>
  <c r="AB115" i="3"/>
  <c r="Z115" i="3"/>
  <c r="X115" i="3"/>
  <c r="V115" i="3"/>
  <c r="T115" i="3"/>
  <c r="R115" i="3"/>
  <c r="AQ114" i="3"/>
  <c r="AO114" i="3"/>
  <c r="AM114" i="3"/>
  <c r="AJ114" i="3"/>
  <c r="AH114" i="3"/>
  <c r="AF114" i="3"/>
  <c r="AD114" i="3"/>
  <c r="AB114" i="3"/>
  <c r="Z114" i="3"/>
  <c r="X114" i="3"/>
  <c r="V114" i="3"/>
  <c r="T114" i="3"/>
  <c r="R114" i="3"/>
  <c r="AQ113" i="3"/>
  <c r="AO113" i="3"/>
  <c r="AM113" i="3"/>
  <c r="AJ113" i="3"/>
  <c r="AH113" i="3"/>
  <c r="AF113" i="3"/>
  <c r="AD113" i="3"/>
  <c r="AB113" i="3"/>
  <c r="Z113" i="3"/>
  <c r="X113" i="3"/>
  <c r="V113" i="3"/>
  <c r="T113" i="3"/>
  <c r="R113" i="3"/>
  <c r="AQ112" i="3"/>
  <c r="AO112" i="3"/>
  <c r="AM112" i="3"/>
  <c r="AJ112" i="3"/>
  <c r="AH112" i="3"/>
  <c r="AF112" i="3"/>
  <c r="AD112" i="3"/>
  <c r="AB112" i="3"/>
  <c r="Z112" i="3"/>
  <c r="X112" i="3"/>
  <c r="V112" i="3"/>
  <c r="T112" i="3"/>
  <c r="R112" i="3"/>
  <c r="AQ111" i="3"/>
  <c r="AO111" i="3"/>
  <c r="AM111" i="3"/>
  <c r="AJ111" i="3"/>
  <c r="AH111" i="3"/>
  <c r="AF111" i="3"/>
  <c r="AD111" i="3"/>
  <c r="AB111" i="3"/>
  <c r="Z111" i="3"/>
  <c r="X111" i="3"/>
  <c r="V111" i="3"/>
  <c r="T111" i="3"/>
  <c r="R111" i="3"/>
  <c r="AQ110" i="3"/>
  <c r="AO110" i="3"/>
  <c r="AM110" i="3"/>
  <c r="AJ110" i="3"/>
  <c r="AH110" i="3"/>
  <c r="AF110" i="3"/>
  <c r="AD110" i="3"/>
  <c r="AB110" i="3"/>
  <c r="Z110" i="3"/>
  <c r="X110" i="3"/>
  <c r="V110" i="3"/>
  <c r="T110" i="3"/>
  <c r="R110" i="3"/>
  <c r="AQ109" i="3"/>
  <c r="AO109" i="3"/>
  <c r="AM109" i="3"/>
  <c r="AJ109" i="3"/>
  <c r="AH109" i="3"/>
  <c r="AF109" i="3"/>
  <c r="AD109" i="3"/>
  <c r="AB109" i="3"/>
  <c r="Z109" i="3"/>
  <c r="X109" i="3"/>
  <c r="V109" i="3"/>
  <c r="T109" i="3"/>
  <c r="R109" i="3"/>
  <c r="AQ108" i="3"/>
  <c r="AO108" i="3"/>
  <c r="AM108" i="3"/>
  <c r="AJ108" i="3"/>
  <c r="AH108" i="3"/>
  <c r="AF108" i="3"/>
  <c r="AD108" i="3"/>
  <c r="AB108" i="3"/>
  <c r="Z108" i="3"/>
  <c r="X108" i="3"/>
  <c r="V108" i="3"/>
  <c r="T108" i="3"/>
  <c r="R108" i="3"/>
  <c r="AQ107" i="3"/>
  <c r="AO107" i="3"/>
  <c r="AM107" i="3"/>
  <c r="AJ107" i="3"/>
  <c r="AH107" i="3"/>
  <c r="AF107" i="3"/>
  <c r="AD107" i="3"/>
  <c r="AB107" i="3"/>
  <c r="Z107" i="3"/>
  <c r="X107" i="3"/>
  <c r="V107" i="3"/>
  <c r="T107" i="3"/>
  <c r="R107" i="3"/>
  <c r="AQ106" i="3"/>
  <c r="AO106" i="3"/>
  <c r="AM106" i="3"/>
  <c r="AJ106" i="3"/>
  <c r="AH106" i="3"/>
  <c r="AF106" i="3"/>
  <c r="AD106" i="3"/>
  <c r="AB106" i="3"/>
  <c r="Z106" i="3"/>
  <c r="X106" i="3"/>
  <c r="V106" i="3"/>
  <c r="T106" i="3"/>
  <c r="R106" i="3"/>
  <c r="AQ105" i="3"/>
  <c r="AO105" i="3"/>
  <c r="AM105" i="3"/>
  <c r="AJ105" i="3"/>
  <c r="AH105" i="3"/>
  <c r="AF105" i="3"/>
  <c r="AD105" i="3"/>
  <c r="AB105" i="3"/>
  <c r="Z105" i="3"/>
  <c r="X105" i="3"/>
  <c r="V105" i="3"/>
  <c r="T105" i="3"/>
  <c r="R105" i="3"/>
  <c r="AQ104" i="3"/>
  <c r="AO104" i="3"/>
  <c r="AM104" i="3"/>
  <c r="AJ104" i="3"/>
  <c r="AH104" i="3"/>
  <c r="Y36" i="2" s="1"/>
  <c r="AF104" i="3"/>
  <c r="AD104" i="3"/>
  <c r="AB104" i="3"/>
  <c r="Z104" i="3"/>
  <c r="X104" i="3"/>
  <c r="V104" i="3"/>
  <c r="T104" i="3"/>
  <c r="R104" i="3"/>
  <c r="AQ103" i="3"/>
  <c r="AO103" i="3"/>
  <c r="AM103" i="3"/>
  <c r="AJ103" i="3"/>
  <c r="AH103" i="3"/>
  <c r="AF103" i="3"/>
  <c r="AD103" i="3"/>
  <c r="AB103" i="3"/>
  <c r="Z103" i="3"/>
  <c r="X103" i="3"/>
  <c r="V103" i="3"/>
  <c r="T103" i="3"/>
  <c r="R103" i="3"/>
  <c r="AQ102" i="3"/>
  <c r="AO102" i="3"/>
  <c r="AM102" i="3"/>
  <c r="AJ102" i="3"/>
  <c r="AH102" i="3"/>
  <c r="AF102" i="3"/>
  <c r="AD102" i="3"/>
  <c r="AB102" i="3"/>
  <c r="Z102" i="3"/>
  <c r="X102" i="3"/>
  <c r="V102" i="3"/>
  <c r="T102" i="3"/>
  <c r="R102" i="3"/>
  <c r="AQ101" i="3"/>
  <c r="AO101" i="3"/>
  <c r="AM101" i="3"/>
  <c r="AJ101" i="3"/>
  <c r="AH101" i="3"/>
  <c r="AF101" i="3"/>
  <c r="AD101" i="3"/>
  <c r="AB101" i="3"/>
  <c r="Z101" i="3"/>
  <c r="X101" i="3"/>
  <c r="V101" i="3"/>
  <c r="T101" i="3"/>
  <c r="R101" i="3"/>
  <c r="AQ100" i="3"/>
  <c r="AO100" i="3"/>
  <c r="AM100" i="3"/>
  <c r="AJ100" i="3"/>
  <c r="AH100" i="3"/>
  <c r="AF100" i="3"/>
  <c r="AD100" i="3"/>
  <c r="AB100" i="3"/>
  <c r="Z100" i="3"/>
  <c r="X100" i="3"/>
  <c r="V100" i="3"/>
  <c r="T100" i="3"/>
  <c r="R100" i="3"/>
  <c r="AQ99" i="3"/>
  <c r="AO99" i="3"/>
  <c r="AM99" i="3"/>
  <c r="AJ99" i="3"/>
  <c r="AH99" i="3"/>
  <c r="AF99" i="3"/>
  <c r="AD99" i="3"/>
  <c r="AB99" i="3"/>
  <c r="Z99" i="3"/>
  <c r="X99" i="3"/>
  <c r="V99" i="3"/>
  <c r="T99" i="3"/>
  <c r="R99" i="3"/>
  <c r="AQ98" i="3"/>
  <c r="AO98" i="3"/>
  <c r="AM98" i="3"/>
  <c r="AJ98" i="3"/>
  <c r="AH98" i="3"/>
  <c r="AF98" i="3"/>
  <c r="AD98" i="3"/>
  <c r="AB98" i="3"/>
  <c r="Z98" i="3"/>
  <c r="X98" i="3"/>
  <c r="V98" i="3"/>
  <c r="T98" i="3"/>
  <c r="R98" i="3"/>
  <c r="AQ97" i="3"/>
  <c r="AO97" i="3"/>
  <c r="AM97" i="3"/>
  <c r="AJ97" i="3"/>
  <c r="AH97" i="3"/>
  <c r="AF97" i="3"/>
  <c r="AD97" i="3"/>
  <c r="AB97" i="3"/>
  <c r="Z97" i="3"/>
  <c r="X97" i="3"/>
  <c r="V97" i="3"/>
  <c r="T97" i="3"/>
  <c r="R97" i="3"/>
  <c r="AQ96" i="3"/>
  <c r="AO96" i="3"/>
  <c r="AM96" i="3"/>
  <c r="AJ96" i="3"/>
  <c r="AH96" i="3"/>
  <c r="AF96" i="3"/>
  <c r="AD96" i="3"/>
  <c r="AB96" i="3"/>
  <c r="Z96" i="3"/>
  <c r="X96" i="3"/>
  <c r="V96" i="3"/>
  <c r="T96" i="3"/>
  <c r="R96" i="3"/>
  <c r="AQ95" i="3"/>
  <c r="AO95" i="3"/>
  <c r="AM95" i="3"/>
  <c r="AJ95" i="3"/>
  <c r="AH95" i="3"/>
  <c r="AF95" i="3"/>
  <c r="AD95" i="3"/>
  <c r="AB95" i="3"/>
  <c r="Z95" i="3"/>
  <c r="X95" i="3"/>
  <c r="V95" i="3"/>
  <c r="T95" i="3"/>
  <c r="R95" i="3"/>
  <c r="AQ94" i="3"/>
  <c r="AO94" i="3"/>
  <c r="AM94" i="3"/>
  <c r="AJ94" i="3"/>
  <c r="AH94" i="3"/>
  <c r="AF94" i="3"/>
  <c r="AD94" i="3"/>
  <c r="AB94" i="3"/>
  <c r="Z94" i="3"/>
  <c r="X94" i="3"/>
  <c r="V94" i="3"/>
  <c r="T94" i="3"/>
  <c r="R94" i="3"/>
  <c r="AQ93" i="3"/>
  <c r="AO93" i="3"/>
  <c r="AM93" i="3"/>
  <c r="AJ93" i="3"/>
  <c r="AH93" i="3"/>
  <c r="AF93" i="3"/>
  <c r="AD93" i="3"/>
  <c r="AB93" i="3"/>
  <c r="Z93" i="3"/>
  <c r="X93" i="3"/>
  <c r="V93" i="3"/>
  <c r="T93" i="3"/>
  <c r="R93" i="3"/>
  <c r="AQ92" i="3"/>
  <c r="AO92" i="3"/>
  <c r="AM92" i="3"/>
  <c r="AJ92" i="3"/>
  <c r="AH92" i="3"/>
  <c r="AF92" i="3"/>
  <c r="AD92" i="3"/>
  <c r="AB92" i="3"/>
  <c r="Z92" i="3"/>
  <c r="X92" i="3"/>
  <c r="V92" i="3"/>
  <c r="T92" i="3"/>
  <c r="R92" i="3"/>
  <c r="AQ91" i="3"/>
  <c r="AO91" i="3"/>
  <c r="AM91" i="3"/>
  <c r="AJ91" i="3"/>
  <c r="AH91" i="3"/>
  <c r="AF91" i="3"/>
  <c r="AD91" i="3"/>
  <c r="AB91" i="3"/>
  <c r="Z91" i="3"/>
  <c r="X91" i="3"/>
  <c r="V91" i="3"/>
  <c r="T91" i="3"/>
  <c r="R91" i="3"/>
  <c r="AQ90" i="3"/>
  <c r="AO90" i="3"/>
  <c r="AM90" i="3"/>
  <c r="AJ90" i="3"/>
  <c r="AH90" i="3"/>
  <c r="AF90" i="3"/>
  <c r="AD90" i="3"/>
  <c r="AB90" i="3"/>
  <c r="Z90" i="3"/>
  <c r="X90" i="3"/>
  <c r="V90" i="3"/>
  <c r="T90" i="3"/>
  <c r="R90" i="3"/>
  <c r="AQ89" i="3"/>
  <c r="AO89" i="3"/>
  <c r="AM89" i="3"/>
  <c r="AJ89" i="3"/>
  <c r="AH89" i="3"/>
  <c r="AF89" i="3"/>
  <c r="AD89" i="3"/>
  <c r="AB89" i="3"/>
  <c r="Z89" i="3"/>
  <c r="X89" i="3"/>
  <c r="V89" i="3"/>
  <c r="T89" i="3"/>
  <c r="R89" i="3"/>
  <c r="AQ88" i="3"/>
  <c r="AO88" i="3"/>
  <c r="AM88" i="3"/>
  <c r="AJ88" i="3"/>
  <c r="AH88" i="3"/>
  <c r="AF88" i="3"/>
  <c r="AD88" i="3"/>
  <c r="AB88" i="3"/>
  <c r="Z88" i="3"/>
  <c r="X88" i="3"/>
  <c r="V88" i="3"/>
  <c r="T88" i="3"/>
  <c r="R88" i="3"/>
  <c r="AQ87" i="3"/>
  <c r="AO87" i="3"/>
  <c r="AM87" i="3"/>
  <c r="AJ87" i="3"/>
  <c r="AH87" i="3"/>
  <c r="AF87" i="3"/>
  <c r="AD87" i="3"/>
  <c r="AB87" i="3"/>
  <c r="Z87" i="3"/>
  <c r="X87" i="3"/>
  <c r="V87" i="3"/>
  <c r="T87" i="3"/>
  <c r="R87" i="3"/>
  <c r="AQ86" i="3"/>
  <c r="AO86" i="3"/>
  <c r="AM86" i="3"/>
  <c r="AJ86" i="3"/>
  <c r="AH86" i="3"/>
  <c r="AF86" i="3"/>
  <c r="AD86" i="3"/>
  <c r="AB86" i="3"/>
  <c r="Z86" i="3"/>
  <c r="X86" i="3"/>
  <c r="V86" i="3"/>
  <c r="T86" i="3"/>
  <c r="R86" i="3"/>
  <c r="AQ85" i="3"/>
  <c r="AO85" i="3"/>
  <c r="AM85" i="3"/>
  <c r="AJ85" i="3"/>
  <c r="AH85" i="3"/>
  <c r="AF85" i="3"/>
  <c r="AD85" i="3"/>
  <c r="AB85" i="3"/>
  <c r="Z85" i="3"/>
  <c r="X85" i="3"/>
  <c r="V85" i="3"/>
  <c r="T85" i="3"/>
  <c r="R85" i="3"/>
  <c r="AQ84" i="3"/>
  <c r="AO84" i="3"/>
  <c r="AM84" i="3"/>
  <c r="AJ84" i="3"/>
  <c r="AH84" i="3"/>
  <c r="AF84" i="3"/>
  <c r="AD84" i="3"/>
  <c r="AB84" i="3"/>
  <c r="Z84" i="3"/>
  <c r="X84" i="3"/>
  <c r="V84" i="3"/>
  <c r="T84" i="3"/>
  <c r="R84" i="3"/>
  <c r="AQ83" i="3"/>
  <c r="AO83" i="3"/>
  <c r="AM83" i="3"/>
  <c r="AJ83" i="3"/>
  <c r="AH83" i="3"/>
  <c r="AF83" i="3"/>
  <c r="AD83" i="3"/>
  <c r="AB83" i="3"/>
  <c r="Z83" i="3"/>
  <c r="X83" i="3"/>
  <c r="V83" i="3"/>
  <c r="T83" i="3"/>
  <c r="R83" i="3"/>
  <c r="AQ82" i="3"/>
  <c r="AO82" i="3"/>
  <c r="AM82" i="3"/>
  <c r="AJ82" i="3"/>
  <c r="AH82" i="3"/>
  <c r="AF82" i="3"/>
  <c r="AD82" i="3"/>
  <c r="AB82" i="3"/>
  <c r="Z82" i="3"/>
  <c r="X82" i="3"/>
  <c r="V82" i="3"/>
  <c r="T82" i="3"/>
  <c r="R82" i="3"/>
  <c r="AQ81" i="3"/>
  <c r="AO81" i="3"/>
  <c r="AM81" i="3"/>
  <c r="AJ81" i="3"/>
  <c r="AH81" i="3"/>
  <c r="AF81" i="3"/>
  <c r="AD81" i="3"/>
  <c r="AB81" i="3"/>
  <c r="Z81" i="3"/>
  <c r="X81" i="3"/>
  <c r="V81" i="3"/>
  <c r="T81" i="3"/>
  <c r="R81" i="3"/>
  <c r="AQ80" i="3"/>
  <c r="AO80" i="3"/>
  <c r="AM80" i="3"/>
  <c r="AJ80" i="3"/>
  <c r="AH80" i="3"/>
  <c r="AF80" i="3"/>
  <c r="AD80" i="3"/>
  <c r="AB80" i="3"/>
  <c r="Z80" i="3"/>
  <c r="X80" i="3"/>
  <c r="V80" i="3"/>
  <c r="T80" i="3"/>
  <c r="R80" i="3"/>
  <c r="AQ79" i="3"/>
  <c r="AO79" i="3"/>
  <c r="AM79" i="3"/>
  <c r="AJ79" i="3"/>
  <c r="AH79" i="3"/>
  <c r="AF79" i="3"/>
  <c r="AD79" i="3"/>
  <c r="AB79" i="3"/>
  <c r="Z79" i="3"/>
  <c r="X79" i="3"/>
  <c r="V79" i="3"/>
  <c r="T79" i="3"/>
  <c r="R79" i="3"/>
  <c r="AQ78" i="3"/>
  <c r="AO78" i="3"/>
  <c r="AM78" i="3"/>
  <c r="AJ78" i="3"/>
  <c r="AH78" i="3"/>
  <c r="AF78" i="3"/>
  <c r="AD78" i="3"/>
  <c r="AB78" i="3"/>
  <c r="Z78" i="3"/>
  <c r="X78" i="3"/>
  <c r="V78" i="3"/>
  <c r="T78" i="3"/>
  <c r="R78" i="3"/>
  <c r="AQ77" i="3"/>
  <c r="AO77" i="3"/>
  <c r="AM77" i="3"/>
  <c r="AJ77" i="3"/>
  <c r="AH77" i="3"/>
  <c r="AF77" i="3"/>
  <c r="AD77" i="3"/>
  <c r="AB77" i="3"/>
  <c r="Z77" i="3"/>
  <c r="X77" i="3"/>
  <c r="V77" i="3"/>
  <c r="T77" i="3"/>
  <c r="R77" i="3"/>
  <c r="AQ76" i="3"/>
  <c r="AO76" i="3"/>
  <c r="AM76" i="3"/>
  <c r="AJ76" i="3"/>
  <c r="AH76" i="3"/>
  <c r="AF76" i="3"/>
  <c r="AD76" i="3"/>
  <c r="AB76" i="3"/>
  <c r="Z76" i="3"/>
  <c r="X76" i="3"/>
  <c r="V76" i="3"/>
  <c r="T76" i="3"/>
  <c r="R76" i="3"/>
  <c r="AQ75" i="3"/>
  <c r="AO75" i="3"/>
  <c r="AM75" i="3"/>
  <c r="AJ75" i="3"/>
  <c r="AH75" i="3"/>
  <c r="AF75" i="3"/>
  <c r="AD75" i="3"/>
  <c r="AB75" i="3"/>
  <c r="Z75" i="3"/>
  <c r="X75" i="3"/>
  <c r="V75" i="3"/>
  <c r="T75" i="3"/>
  <c r="R75" i="3"/>
  <c r="AQ74" i="3"/>
  <c r="AO74" i="3"/>
  <c r="AM74" i="3"/>
  <c r="AJ74" i="3"/>
  <c r="AH74" i="3"/>
  <c r="AF74" i="3"/>
  <c r="AD74" i="3"/>
  <c r="AB74" i="3"/>
  <c r="Z74" i="3"/>
  <c r="X74" i="3"/>
  <c r="V74" i="3"/>
  <c r="T74" i="3"/>
  <c r="R74" i="3"/>
  <c r="AQ73" i="3"/>
  <c r="AO73" i="3"/>
  <c r="AM73" i="3"/>
  <c r="AJ73" i="3"/>
  <c r="AH73" i="3"/>
  <c r="AF73" i="3"/>
  <c r="AD73" i="3"/>
  <c r="AB73" i="3"/>
  <c r="Z73" i="3"/>
  <c r="X73" i="3"/>
  <c r="V73" i="3"/>
  <c r="T73" i="3"/>
  <c r="R73" i="3"/>
  <c r="AQ72" i="3"/>
  <c r="AO72" i="3"/>
  <c r="AM72" i="3"/>
  <c r="AJ72" i="3"/>
  <c r="AH72" i="3"/>
  <c r="AF72" i="3"/>
  <c r="AD72" i="3"/>
  <c r="AB72" i="3"/>
  <c r="Z72" i="3"/>
  <c r="X72" i="3"/>
  <c r="V72" i="3"/>
  <c r="T72" i="3"/>
  <c r="R72" i="3"/>
  <c r="AQ71" i="3"/>
  <c r="AO71" i="3"/>
  <c r="AM71" i="3"/>
  <c r="AJ71" i="3"/>
  <c r="AH71" i="3"/>
  <c r="AF71" i="3"/>
  <c r="AD71" i="3"/>
  <c r="AB71" i="3"/>
  <c r="Z71" i="3"/>
  <c r="X71" i="3"/>
  <c r="V71" i="3"/>
  <c r="T71" i="3"/>
  <c r="R71" i="3"/>
  <c r="AQ70" i="3"/>
  <c r="AO70" i="3"/>
  <c r="AM70" i="3"/>
  <c r="AJ70" i="3"/>
  <c r="AH70" i="3"/>
  <c r="AF70" i="3"/>
  <c r="AD70" i="3"/>
  <c r="AB70" i="3"/>
  <c r="Z70" i="3"/>
  <c r="X70" i="3"/>
  <c r="V70" i="3"/>
  <c r="T70" i="3"/>
  <c r="R70" i="3"/>
  <c r="AQ69" i="3"/>
  <c r="AO69" i="3"/>
  <c r="AM69" i="3"/>
  <c r="AJ69" i="3"/>
  <c r="AH69" i="3"/>
  <c r="AF69" i="3"/>
  <c r="AD69" i="3"/>
  <c r="AB69" i="3"/>
  <c r="Z69" i="3"/>
  <c r="X69" i="3"/>
  <c r="V69" i="3"/>
  <c r="T69" i="3"/>
  <c r="R69" i="3"/>
  <c r="AQ68" i="3"/>
  <c r="AO68" i="3"/>
  <c r="AM68" i="3"/>
  <c r="AJ68" i="3"/>
  <c r="AH68" i="3"/>
  <c r="AF68" i="3"/>
  <c r="AD68" i="3"/>
  <c r="AB68" i="3"/>
  <c r="Z68" i="3"/>
  <c r="X68" i="3"/>
  <c r="V68" i="3"/>
  <c r="T68" i="3"/>
  <c r="R68" i="3"/>
  <c r="AQ67" i="3"/>
  <c r="AO67" i="3"/>
  <c r="AM67" i="3"/>
  <c r="AJ67" i="3"/>
  <c r="AH67" i="3"/>
  <c r="AF67" i="3"/>
  <c r="AD67" i="3"/>
  <c r="AB67" i="3"/>
  <c r="Z67" i="3"/>
  <c r="X67" i="3"/>
  <c r="V67" i="3"/>
  <c r="T67" i="3"/>
  <c r="R67" i="3"/>
  <c r="AQ66" i="3"/>
  <c r="AO66" i="3"/>
  <c r="AM66" i="3"/>
  <c r="AJ66" i="3"/>
  <c r="AH66" i="3"/>
  <c r="AF66" i="3"/>
  <c r="AD66" i="3"/>
  <c r="AB66" i="3"/>
  <c r="Z66" i="3"/>
  <c r="X66" i="3"/>
  <c r="V66" i="3"/>
  <c r="T66" i="3"/>
  <c r="R66" i="3"/>
  <c r="AQ65" i="3"/>
  <c r="AO65" i="3"/>
  <c r="AM65" i="3"/>
  <c r="AJ65" i="3"/>
  <c r="AH65" i="3"/>
  <c r="AF65" i="3"/>
  <c r="AD65" i="3"/>
  <c r="AB65" i="3"/>
  <c r="Z65" i="3"/>
  <c r="X65" i="3"/>
  <c r="V65" i="3"/>
  <c r="T65" i="3"/>
  <c r="R65" i="3"/>
  <c r="AQ64" i="3"/>
  <c r="AO64" i="3"/>
  <c r="AM64" i="3"/>
  <c r="AJ64" i="3"/>
  <c r="AH64" i="3"/>
  <c r="AF64" i="3"/>
  <c r="AD64" i="3"/>
  <c r="AB64" i="3"/>
  <c r="Z64" i="3"/>
  <c r="X64" i="3"/>
  <c r="V64" i="3"/>
  <c r="T64" i="3"/>
  <c r="R64" i="3"/>
  <c r="AQ63" i="3"/>
  <c r="AO63" i="3"/>
  <c r="AM63" i="3"/>
  <c r="AJ63" i="3"/>
  <c r="AH63" i="3"/>
  <c r="AF63" i="3"/>
  <c r="AD63" i="3"/>
  <c r="AB63" i="3"/>
  <c r="Z63" i="3"/>
  <c r="X63" i="3"/>
  <c r="V63" i="3"/>
  <c r="T63" i="3"/>
  <c r="R63" i="3"/>
  <c r="AQ62" i="3"/>
  <c r="AO62" i="3"/>
  <c r="AM62" i="3"/>
  <c r="AJ62" i="3"/>
  <c r="AH62" i="3"/>
  <c r="AF62" i="3"/>
  <c r="AD62" i="3"/>
  <c r="AB62" i="3"/>
  <c r="Z62" i="3"/>
  <c r="X62" i="3"/>
  <c r="V62" i="3"/>
  <c r="T62" i="3"/>
  <c r="R62" i="3"/>
  <c r="AQ61" i="3"/>
  <c r="AO61" i="3"/>
  <c r="AM61" i="3"/>
  <c r="AJ61" i="3"/>
  <c r="AH61" i="3"/>
  <c r="AF61" i="3"/>
  <c r="AD61" i="3"/>
  <c r="AB61" i="3"/>
  <c r="Z61" i="3"/>
  <c r="X61" i="3"/>
  <c r="V61" i="3"/>
  <c r="T61" i="3"/>
  <c r="R61" i="3"/>
  <c r="AQ60" i="3"/>
  <c r="AO60" i="3"/>
  <c r="AM60" i="3"/>
  <c r="AJ60" i="3"/>
  <c r="AH60" i="3"/>
  <c r="AF60" i="3"/>
  <c r="AD60" i="3"/>
  <c r="AB60" i="3"/>
  <c r="Z60" i="3"/>
  <c r="X60" i="3"/>
  <c r="V60" i="3"/>
  <c r="T60" i="3"/>
  <c r="R60" i="3"/>
  <c r="AQ59" i="3"/>
  <c r="AO59" i="3"/>
  <c r="AM59" i="3"/>
  <c r="AJ59" i="3"/>
  <c r="AH59" i="3"/>
  <c r="AF59" i="3"/>
  <c r="AD59" i="3"/>
  <c r="AB59" i="3"/>
  <c r="Z59" i="3"/>
  <c r="X59" i="3"/>
  <c r="V59" i="3"/>
  <c r="T59" i="3"/>
  <c r="R59" i="3"/>
  <c r="AQ58" i="3"/>
  <c r="AO58" i="3"/>
  <c r="AM58" i="3"/>
  <c r="AJ58" i="3"/>
  <c r="AH58" i="3"/>
  <c r="AF58" i="3"/>
  <c r="AD58" i="3"/>
  <c r="AB58" i="3"/>
  <c r="Z58" i="3"/>
  <c r="X58" i="3"/>
  <c r="V58" i="3"/>
  <c r="T58" i="3"/>
  <c r="R58" i="3"/>
  <c r="AQ57" i="3"/>
  <c r="AO57" i="3"/>
  <c r="AM57" i="3"/>
  <c r="AJ57" i="3"/>
  <c r="AH57" i="3"/>
  <c r="AF57" i="3"/>
  <c r="AD57" i="3"/>
  <c r="AB57" i="3"/>
  <c r="Z57" i="3"/>
  <c r="X57" i="3"/>
  <c r="V57" i="3"/>
  <c r="T57" i="3"/>
  <c r="R57" i="3"/>
  <c r="AQ56" i="3"/>
  <c r="AO56" i="3"/>
  <c r="AM56" i="3"/>
  <c r="AJ56" i="3"/>
  <c r="AH56" i="3"/>
  <c r="AF56" i="3"/>
  <c r="AD56" i="3"/>
  <c r="AB56" i="3"/>
  <c r="Z56" i="3"/>
  <c r="X56" i="3"/>
  <c r="V56" i="3"/>
  <c r="T56" i="3"/>
  <c r="R56" i="3"/>
  <c r="AQ55" i="3"/>
  <c r="AO55" i="3"/>
  <c r="AM55" i="3"/>
  <c r="AJ55" i="3"/>
  <c r="AH55" i="3"/>
  <c r="AF55" i="3"/>
  <c r="AD55" i="3"/>
  <c r="AB55" i="3"/>
  <c r="Z55" i="3"/>
  <c r="X55" i="3"/>
  <c r="V55" i="3"/>
  <c r="T55" i="3"/>
  <c r="R55" i="3"/>
  <c r="AQ54" i="3"/>
  <c r="AO54" i="3"/>
  <c r="AM54" i="3"/>
  <c r="AJ54" i="3"/>
  <c r="AH54" i="3"/>
  <c r="AF54" i="3"/>
  <c r="AD54" i="3"/>
  <c r="AB54" i="3"/>
  <c r="Z54" i="3"/>
  <c r="X54" i="3"/>
  <c r="V54" i="3"/>
  <c r="T54" i="3"/>
  <c r="R54" i="3"/>
  <c r="AQ53" i="3"/>
  <c r="AO53" i="3"/>
  <c r="AM53" i="3"/>
  <c r="AJ53" i="3"/>
  <c r="AH53" i="3"/>
  <c r="AF53" i="3"/>
  <c r="AD53" i="3"/>
  <c r="AB53" i="3"/>
  <c r="Z53" i="3"/>
  <c r="X53" i="3"/>
  <c r="V53" i="3"/>
  <c r="T53" i="3"/>
  <c r="R53" i="3"/>
  <c r="AQ52" i="3"/>
  <c r="AO52" i="3"/>
  <c r="AM52" i="3"/>
  <c r="AJ52" i="3"/>
  <c r="AH52" i="3"/>
  <c r="AF52" i="3"/>
  <c r="AD52" i="3"/>
  <c r="AB52" i="3"/>
  <c r="Z52" i="3"/>
  <c r="X52" i="3"/>
  <c r="V52" i="3"/>
  <c r="T52" i="3"/>
  <c r="R52" i="3"/>
  <c r="AQ51" i="3"/>
  <c r="AO51" i="3"/>
  <c r="AM51" i="3"/>
  <c r="AJ51" i="3"/>
  <c r="AH51" i="3"/>
  <c r="AF51" i="3"/>
  <c r="AD51" i="3"/>
  <c r="AB51" i="3"/>
  <c r="Z51" i="3"/>
  <c r="X51" i="3"/>
  <c r="V51" i="3"/>
  <c r="T51" i="3"/>
  <c r="R51" i="3"/>
  <c r="AQ50" i="3"/>
  <c r="AO50" i="3"/>
  <c r="AM50" i="3"/>
  <c r="AJ50" i="3"/>
  <c r="AH50" i="3"/>
  <c r="AF50" i="3"/>
  <c r="AD50" i="3"/>
  <c r="AB50" i="3"/>
  <c r="Z50" i="3"/>
  <c r="X50" i="3"/>
  <c r="V50" i="3"/>
  <c r="T50" i="3"/>
  <c r="R50" i="3"/>
  <c r="AQ49" i="3"/>
  <c r="AO49" i="3"/>
  <c r="AM49" i="3"/>
  <c r="AJ49" i="3"/>
  <c r="AH49" i="3"/>
  <c r="AF49" i="3"/>
  <c r="AD49" i="3"/>
  <c r="AB49" i="3"/>
  <c r="Z49" i="3"/>
  <c r="X49" i="3"/>
  <c r="V49" i="3"/>
  <c r="T49" i="3"/>
  <c r="R49" i="3"/>
  <c r="AQ48" i="3"/>
  <c r="AO48" i="3"/>
  <c r="AM48" i="3"/>
  <c r="AJ48" i="3"/>
  <c r="AH48" i="3"/>
  <c r="AF48" i="3"/>
  <c r="AD48" i="3"/>
  <c r="AB48" i="3"/>
  <c r="Z48" i="3"/>
  <c r="X48" i="3"/>
  <c r="V48" i="3"/>
  <c r="T48" i="3"/>
  <c r="R48" i="3"/>
  <c r="AQ47" i="3"/>
  <c r="AO47" i="3"/>
  <c r="AM47" i="3"/>
  <c r="AJ47" i="3"/>
  <c r="AH47" i="3"/>
  <c r="AF47" i="3"/>
  <c r="AD47" i="3"/>
  <c r="AB47" i="3"/>
  <c r="Z47" i="3"/>
  <c r="X47" i="3"/>
  <c r="V47" i="3"/>
  <c r="T47" i="3"/>
  <c r="R47" i="3"/>
  <c r="AQ46" i="3"/>
  <c r="AO46" i="3"/>
  <c r="AM46" i="3"/>
  <c r="AJ46" i="3"/>
  <c r="AH46" i="3"/>
  <c r="AF46" i="3"/>
  <c r="AD46" i="3"/>
  <c r="AB46" i="3"/>
  <c r="Z46" i="3"/>
  <c r="X46" i="3"/>
  <c r="V46" i="3"/>
  <c r="T46" i="3"/>
  <c r="R46" i="3"/>
  <c r="AQ45" i="3"/>
  <c r="AO45" i="3"/>
  <c r="AM45" i="3"/>
  <c r="AJ45" i="3"/>
  <c r="AH45" i="3"/>
  <c r="AF45" i="3"/>
  <c r="AD45" i="3"/>
  <c r="AB45" i="3"/>
  <c r="Z45" i="3"/>
  <c r="X45" i="3"/>
  <c r="V45" i="3"/>
  <c r="T45" i="3"/>
  <c r="R45" i="3"/>
  <c r="AQ44" i="3"/>
  <c r="AO44" i="3"/>
  <c r="AM44" i="3"/>
  <c r="AJ44" i="3"/>
  <c r="AH44" i="3"/>
  <c r="AF44" i="3"/>
  <c r="AD44" i="3"/>
  <c r="AB44" i="3"/>
  <c r="Z44" i="3"/>
  <c r="X44" i="3"/>
  <c r="V44" i="3"/>
  <c r="T44" i="3"/>
  <c r="R44" i="3"/>
  <c r="AQ43" i="3"/>
  <c r="AO43" i="3"/>
  <c r="AM43" i="3"/>
  <c r="AJ43" i="3"/>
  <c r="AH43" i="3"/>
  <c r="AF43" i="3"/>
  <c r="AD43" i="3"/>
  <c r="AB43" i="3"/>
  <c r="Z43" i="3"/>
  <c r="X43" i="3"/>
  <c r="V43" i="3"/>
  <c r="T43" i="3"/>
  <c r="R43" i="3"/>
  <c r="AQ42" i="3"/>
  <c r="AO42" i="3"/>
  <c r="AM42" i="3"/>
  <c r="AJ42" i="3"/>
  <c r="AH42" i="3"/>
  <c r="AF42" i="3"/>
  <c r="AD42" i="3"/>
  <c r="AB42" i="3"/>
  <c r="Z42" i="3"/>
  <c r="X42" i="3"/>
  <c r="V42" i="3"/>
  <c r="T42" i="3"/>
  <c r="R42" i="3"/>
  <c r="AQ41" i="3"/>
  <c r="AO41" i="3"/>
  <c r="AM41" i="3"/>
  <c r="AJ41" i="3"/>
  <c r="AH41" i="3"/>
  <c r="AF41" i="3"/>
  <c r="AD41" i="3"/>
  <c r="AB41" i="3"/>
  <c r="Z41" i="3"/>
  <c r="X41" i="3"/>
  <c r="V41" i="3"/>
  <c r="T41" i="3"/>
  <c r="R41" i="3"/>
  <c r="AQ40" i="3"/>
  <c r="AO40" i="3"/>
  <c r="AM40" i="3"/>
  <c r="AJ40" i="3"/>
  <c r="AH40" i="3"/>
  <c r="AF40" i="3"/>
  <c r="AD40" i="3"/>
  <c r="AB40" i="3"/>
  <c r="Z40" i="3"/>
  <c r="X40" i="3"/>
  <c r="V40" i="3"/>
  <c r="T40" i="3"/>
  <c r="R40" i="3"/>
  <c r="AQ39" i="3"/>
  <c r="AO39" i="3"/>
  <c r="AM39" i="3"/>
  <c r="AJ39" i="3"/>
  <c r="AH39" i="3"/>
  <c r="AF39" i="3"/>
  <c r="AD39" i="3"/>
  <c r="AB39" i="3"/>
  <c r="Z39" i="3"/>
  <c r="X39" i="3"/>
  <c r="V39" i="3"/>
  <c r="T39" i="3"/>
  <c r="R39" i="3"/>
  <c r="AQ38" i="3"/>
  <c r="AO38" i="3"/>
  <c r="AM38" i="3"/>
  <c r="AJ38" i="3"/>
  <c r="AH38" i="3"/>
  <c r="AF38" i="3"/>
  <c r="AD38" i="3"/>
  <c r="AB38" i="3"/>
  <c r="Z38" i="3"/>
  <c r="X38" i="3"/>
  <c r="V38" i="3"/>
  <c r="T38" i="3"/>
  <c r="R38" i="3"/>
  <c r="AQ37" i="3"/>
  <c r="AO37" i="3"/>
  <c r="AM37" i="3"/>
  <c r="AJ37" i="3"/>
  <c r="AH37" i="3"/>
  <c r="AF37" i="3"/>
  <c r="AD37" i="3"/>
  <c r="AB37" i="3"/>
  <c r="Z37" i="3"/>
  <c r="X37" i="3"/>
  <c r="V37" i="3"/>
  <c r="T37" i="3"/>
  <c r="R37" i="3"/>
  <c r="AQ36" i="3"/>
  <c r="AO36" i="3"/>
  <c r="AM36" i="3"/>
  <c r="AJ36" i="3"/>
  <c r="AH36" i="3"/>
  <c r="AF36" i="3"/>
  <c r="AD36" i="3"/>
  <c r="AB36" i="3"/>
  <c r="Z36" i="3"/>
  <c r="X36" i="3"/>
  <c r="V36" i="3"/>
  <c r="T36" i="3"/>
  <c r="R36" i="3"/>
  <c r="AQ35" i="3"/>
  <c r="AO35" i="3"/>
  <c r="AM35" i="3"/>
  <c r="AJ35" i="3"/>
  <c r="AH35" i="3"/>
  <c r="AF35" i="3"/>
  <c r="AD35" i="3"/>
  <c r="AB35" i="3"/>
  <c r="Z35" i="3"/>
  <c r="X35" i="3"/>
  <c r="V35" i="3"/>
  <c r="T35" i="3"/>
  <c r="R35" i="3"/>
  <c r="AQ34" i="3"/>
  <c r="AO34" i="3"/>
  <c r="AM34" i="3"/>
  <c r="AJ34" i="3"/>
  <c r="AH34" i="3"/>
  <c r="AF34" i="3"/>
  <c r="AD34" i="3"/>
  <c r="AB34" i="3"/>
  <c r="Z34" i="3"/>
  <c r="X34" i="3"/>
  <c r="V34" i="3"/>
  <c r="T34" i="3"/>
  <c r="R34" i="3"/>
  <c r="AQ33" i="3"/>
  <c r="AO33" i="3"/>
  <c r="AM33" i="3"/>
  <c r="AJ33" i="3"/>
  <c r="AH33" i="3"/>
  <c r="AF33" i="3"/>
  <c r="AD33" i="3"/>
  <c r="AB33" i="3"/>
  <c r="Z33" i="3"/>
  <c r="X33" i="3"/>
  <c r="V33" i="3"/>
  <c r="T33" i="3"/>
  <c r="R33" i="3"/>
  <c r="AQ32" i="3"/>
  <c r="AO32" i="3"/>
  <c r="AM32" i="3"/>
  <c r="AJ32" i="3"/>
  <c r="AH32" i="3"/>
  <c r="AF32" i="3"/>
  <c r="AD32" i="3"/>
  <c r="AB32" i="3"/>
  <c r="Z32" i="3"/>
  <c r="X32" i="3"/>
  <c r="V32" i="3"/>
  <c r="T32" i="3"/>
  <c r="R32" i="3"/>
  <c r="AQ31" i="3"/>
  <c r="AO31" i="3"/>
  <c r="AM31" i="3"/>
  <c r="AJ31" i="3"/>
  <c r="AH31" i="3"/>
  <c r="AF31" i="3"/>
  <c r="AD31" i="3"/>
  <c r="AB31" i="3"/>
  <c r="Z31" i="3"/>
  <c r="X31" i="3"/>
  <c r="V31" i="3"/>
  <c r="T31" i="3"/>
  <c r="R31" i="3"/>
  <c r="AQ30" i="3"/>
  <c r="AO30" i="3"/>
  <c r="AM30" i="3"/>
  <c r="AJ30" i="3"/>
  <c r="AH30" i="3"/>
  <c r="AF30" i="3"/>
  <c r="AD30" i="3"/>
  <c r="AB30" i="3"/>
  <c r="Z30" i="3"/>
  <c r="X30" i="3"/>
  <c r="V30" i="3"/>
  <c r="T30" i="3"/>
  <c r="R30" i="3"/>
  <c r="AQ29" i="3"/>
  <c r="AO29" i="3"/>
  <c r="AM29" i="3"/>
  <c r="AJ29" i="3"/>
  <c r="AH29" i="3"/>
  <c r="AF29" i="3"/>
  <c r="AD29" i="3"/>
  <c r="AB29" i="3"/>
  <c r="Z29" i="3"/>
  <c r="X29" i="3"/>
  <c r="V29" i="3"/>
  <c r="T29" i="3"/>
  <c r="R29" i="3"/>
  <c r="AQ28" i="3"/>
  <c r="AO28" i="3"/>
  <c r="AM28" i="3"/>
  <c r="AJ28" i="3"/>
  <c r="AH28" i="3"/>
  <c r="AF28" i="3"/>
  <c r="AD28" i="3"/>
  <c r="AB28" i="3"/>
  <c r="Z28" i="3"/>
  <c r="X28" i="3"/>
  <c r="V28" i="3"/>
  <c r="T28" i="3"/>
  <c r="R28" i="3"/>
  <c r="AQ27" i="3"/>
  <c r="AO27" i="3"/>
  <c r="AM27" i="3"/>
  <c r="AJ27" i="3"/>
  <c r="AH27" i="3"/>
  <c r="AF27" i="3"/>
  <c r="AD27" i="3"/>
  <c r="AB27" i="3"/>
  <c r="Z27" i="3"/>
  <c r="X27" i="3"/>
  <c r="V27" i="3"/>
  <c r="T27" i="3"/>
  <c r="R27" i="3"/>
  <c r="AQ26" i="3"/>
  <c r="AO26" i="3"/>
  <c r="AM26" i="3"/>
  <c r="AJ26" i="3"/>
  <c r="AH26" i="3"/>
  <c r="AF26" i="3"/>
  <c r="AD26" i="3"/>
  <c r="AB26" i="3"/>
  <c r="Z26" i="3"/>
  <c r="X26" i="3"/>
  <c r="V26" i="3"/>
  <c r="T26" i="3"/>
  <c r="R26" i="3"/>
  <c r="AQ25" i="3"/>
  <c r="AO25" i="3"/>
  <c r="AM25" i="3"/>
  <c r="AJ25" i="3"/>
  <c r="AH25" i="3"/>
  <c r="AF25" i="3"/>
  <c r="AD25" i="3"/>
  <c r="AB25" i="3"/>
  <c r="Z25" i="3"/>
  <c r="X25" i="3"/>
  <c r="V25" i="3"/>
  <c r="T25" i="3"/>
  <c r="R25" i="3"/>
  <c r="AQ24" i="3"/>
  <c r="AO24" i="3"/>
  <c r="AM24" i="3"/>
  <c r="AJ24" i="3"/>
  <c r="AH24" i="3"/>
  <c r="AF24" i="3"/>
  <c r="AD24" i="3"/>
  <c r="AB24" i="3"/>
  <c r="Z24" i="3"/>
  <c r="X24" i="3"/>
  <c r="V24" i="3"/>
  <c r="T24" i="3"/>
  <c r="R24" i="3"/>
  <c r="AQ23" i="3"/>
  <c r="AO23" i="3"/>
  <c r="AM23" i="3"/>
  <c r="AJ23" i="3"/>
  <c r="AH23" i="3"/>
  <c r="AF23" i="3"/>
  <c r="AD23" i="3"/>
  <c r="AB23" i="3"/>
  <c r="Z23" i="3"/>
  <c r="X23" i="3"/>
  <c r="V23" i="3"/>
  <c r="T23" i="3"/>
  <c r="R23" i="3"/>
  <c r="AQ22" i="3"/>
  <c r="AO22" i="3"/>
  <c r="AM22" i="3"/>
  <c r="AJ22" i="3"/>
  <c r="AH22" i="3"/>
  <c r="AF22" i="3"/>
  <c r="AD22" i="3"/>
  <c r="AB22" i="3"/>
  <c r="Z22" i="3"/>
  <c r="X22" i="3"/>
  <c r="V22" i="3"/>
  <c r="T22" i="3"/>
  <c r="R22" i="3"/>
  <c r="AQ21" i="3"/>
  <c r="AO21" i="3"/>
  <c r="AM21" i="3"/>
  <c r="AJ21" i="3"/>
  <c r="AH21" i="3"/>
  <c r="AF21" i="3"/>
  <c r="AD21" i="3"/>
  <c r="AB21" i="3"/>
  <c r="Z21" i="3"/>
  <c r="X21" i="3"/>
  <c r="V21" i="3"/>
  <c r="T21" i="3"/>
  <c r="R21" i="3"/>
  <c r="AQ20" i="3"/>
  <c r="AO20" i="3"/>
  <c r="AM20" i="3"/>
  <c r="AJ20" i="3"/>
  <c r="AH20" i="3"/>
  <c r="AF20" i="3"/>
  <c r="AD20" i="3"/>
  <c r="AB20" i="3"/>
  <c r="Z20" i="3"/>
  <c r="X20" i="3"/>
  <c r="V20" i="3"/>
  <c r="T20" i="3"/>
  <c r="R20" i="3"/>
  <c r="AQ19" i="3"/>
  <c r="AO19" i="3"/>
  <c r="AM19" i="3"/>
  <c r="AJ19" i="3"/>
  <c r="AH19" i="3"/>
  <c r="AF19" i="3"/>
  <c r="AD19" i="3"/>
  <c r="AB19" i="3"/>
  <c r="Z19" i="3"/>
  <c r="X19" i="3"/>
  <c r="V19" i="3"/>
  <c r="T19" i="3"/>
  <c r="R19" i="3"/>
  <c r="AQ18" i="3"/>
  <c r="AO18" i="3"/>
  <c r="AM18" i="3"/>
  <c r="AJ18" i="3"/>
  <c r="AH18" i="3"/>
  <c r="AF18" i="3"/>
  <c r="AD18" i="3"/>
  <c r="AB18" i="3"/>
  <c r="Z18" i="3"/>
  <c r="X18" i="3"/>
  <c r="V18" i="3"/>
  <c r="T18" i="3"/>
  <c r="R18" i="3"/>
  <c r="AQ17" i="3"/>
  <c r="AO17" i="3"/>
  <c r="AM17" i="3"/>
  <c r="AJ17" i="3"/>
  <c r="AH17" i="3"/>
  <c r="AF17" i="3"/>
  <c r="AD17" i="3"/>
  <c r="AB17" i="3"/>
  <c r="Z17" i="3"/>
  <c r="X17" i="3"/>
  <c r="V17" i="3"/>
  <c r="T17" i="3"/>
  <c r="R17" i="3"/>
  <c r="AQ16" i="3"/>
  <c r="AO16" i="3"/>
  <c r="AM16" i="3"/>
  <c r="AJ16" i="3"/>
  <c r="AH16" i="3"/>
  <c r="AF16" i="3"/>
  <c r="AD16" i="3"/>
  <c r="AB16" i="3"/>
  <c r="Z16" i="3"/>
  <c r="X16" i="3"/>
  <c r="V16" i="3"/>
  <c r="T16" i="3"/>
  <c r="R16" i="3"/>
  <c r="AQ15" i="3"/>
  <c r="AO15" i="3"/>
  <c r="AM15" i="3"/>
  <c r="AJ15" i="3"/>
  <c r="AH15" i="3"/>
  <c r="AF15" i="3"/>
  <c r="AD15" i="3"/>
  <c r="AB15" i="3"/>
  <c r="Z15" i="3"/>
  <c r="X15" i="3"/>
  <c r="V15" i="3"/>
  <c r="T15" i="3"/>
  <c r="R15" i="3"/>
  <c r="AQ14" i="3"/>
  <c r="AO14" i="3"/>
  <c r="AM14" i="3"/>
  <c r="AJ14" i="3"/>
  <c r="AH14" i="3"/>
  <c r="AF14" i="3"/>
  <c r="AD14" i="3"/>
  <c r="AB14" i="3"/>
  <c r="Z14" i="3"/>
  <c r="X14" i="3"/>
  <c r="V14" i="3"/>
  <c r="T14" i="3"/>
  <c r="R14" i="3"/>
  <c r="AQ13" i="3"/>
  <c r="AO13" i="3"/>
  <c r="AM13" i="3"/>
  <c r="AJ13" i="3"/>
  <c r="AH13" i="3"/>
  <c r="AF13" i="3"/>
  <c r="AD13" i="3"/>
  <c r="AB13" i="3"/>
  <c r="Z13" i="3"/>
  <c r="X13" i="3"/>
  <c r="V13" i="3"/>
  <c r="T13" i="3"/>
  <c r="R13" i="3"/>
  <c r="AQ12" i="3"/>
  <c r="AO12" i="3"/>
  <c r="AM12" i="3"/>
  <c r="AJ12" i="3"/>
  <c r="AH12" i="3"/>
  <c r="AF12" i="3"/>
  <c r="AD12" i="3"/>
  <c r="AB12" i="3"/>
  <c r="Z12" i="3"/>
  <c r="X12" i="3"/>
  <c r="V12" i="3"/>
  <c r="T12" i="3"/>
  <c r="R12" i="3"/>
  <c r="AQ11" i="3"/>
  <c r="AO11" i="3"/>
  <c r="AM11" i="3"/>
  <c r="AJ11" i="3"/>
  <c r="AH11" i="3"/>
  <c r="AF11" i="3"/>
  <c r="AD11" i="3"/>
  <c r="AB11" i="3"/>
  <c r="Z11" i="3"/>
  <c r="X11" i="3"/>
  <c r="V11" i="3"/>
  <c r="T11" i="3"/>
  <c r="R11" i="3"/>
  <c r="AQ10" i="3"/>
  <c r="AO10" i="3"/>
  <c r="AM10" i="3"/>
  <c r="AJ10" i="3"/>
  <c r="AH10" i="3"/>
  <c r="AF10" i="3"/>
  <c r="AD10" i="3"/>
  <c r="AB10" i="3"/>
  <c r="Z10" i="3"/>
  <c r="X10" i="3"/>
  <c r="V10" i="3"/>
  <c r="T10" i="3"/>
  <c r="R10" i="3"/>
  <c r="AQ9" i="3"/>
  <c r="AO9" i="3"/>
  <c r="AM9" i="3"/>
  <c r="AJ9" i="3"/>
  <c r="AH9" i="3"/>
  <c r="AF9" i="3"/>
  <c r="AD9" i="3"/>
  <c r="AB9" i="3"/>
  <c r="Z9" i="3"/>
  <c r="X9" i="3"/>
  <c r="V9" i="3"/>
  <c r="T9" i="3"/>
  <c r="R9" i="3"/>
  <c r="AQ8" i="3"/>
  <c r="AO8" i="3"/>
  <c r="AM8" i="3"/>
  <c r="AJ8" i="3"/>
  <c r="AH8" i="3"/>
  <c r="AF8" i="3"/>
  <c r="AD8" i="3"/>
  <c r="AB8" i="3"/>
  <c r="Z8" i="3"/>
  <c r="X8" i="3"/>
  <c r="V8" i="3"/>
  <c r="T8" i="3"/>
  <c r="R8" i="3"/>
  <c r="AQ7" i="3"/>
  <c r="AO7" i="3"/>
  <c r="AM7" i="3"/>
  <c r="AJ7" i="3"/>
  <c r="AH7" i="3"/>
  <c r="AF7" i="3"/>
  <c r="AD7" i="3"/>
  <c r="AB7" i="3"/>
  <c r="Z7" i="3"/>
  <c r="X7" i="3"/>
  <c r="V7" i="3"/>
  <c r="T7" i="3"/>
  <c r="R7" i="3"/>
  <c r="AQ6" i="3"/>
  <c r="AO6" i="3"/>
  <c r="AM6" i="3"/>
  <c r="AJ6" i="3"/>
  <c r="AH6" i="3"/>
  <c r="AF6" i="3"/>
  <c r="AD6" i="3"/>
  <c r="AB6" i="3"/>
  <c r="Z6" i="3"/>
  <c r="X6" i="3"/>
  <c r="V6" i="3"/>
  <c r="T6" i="3"/>
  <c r="R6" i="3"/>
  <c r="AQ5" i="3"/>
  <c r="AO5" i="3"/>
  <c r="AM5" i="3"/>
  <c r="AJ5" i="3"/>
  <c r="AH5" i="3"/>
  <c r="AF5" i="3"/>
  <c r="AD5" i="3"/>
  <c r="AB5" i="3"/>
  <c r="Z5" i="3"/>
  <c r="X5" i="3"/>
  <c r="V5" i="3"/>
  <c r="T5" i="3"/>
  <c r="R5" i="3"/>
  <c r="AQ4" i="3"/>
  <c r="AO4" i="3"/>
  <c r="AM4" i="3"/>
  <c r="AJ4" i="3"/>
  <c r="AH4" i="3"/>
  <c r="AF4" i="3"/>
  <c r="AD4" i="3"/>
  <c r="AB4" i="3"/>
  <c r="Z4" i="3"/>
  <c r="X4" i="3"/>
  <c r="V4" i="3"/>
  <c r="T4" i="3"/>
  <c r="R4" i="3"/>
  <c r="D101" i="2"/>
  <c r="A101" i="2"/>
  <c r="D100" i="2"/>
  <c r="A100" i="2"/>
  <c r="D99" i="2"/>
  <c r="A99" i="2"/>
  <c r="D98" i="2"/>
  <c r="A98" i="2"/>
  <c r="D97" i="2"/>
  <c r="A97" i="2"/>
  <c r="D96" i="2"/>
  <c r="A96" i="2"/>
  <c r="D95" i="2"/>
  <c r="A95" i="2"/>
  <c r="D94" i="2"/>
  <c r="A94" i="2"/>
  <c r="D93" i="2"/>
  <c r="A93" i="2"/>
  <c r="D92" i="2"/>
  <c r="A92" i="2"/>
  <c r="D91" i="2"/>
  <c r="A91" i="2"/>
  <c r="D90" i="2"/>
  <c r="A90" i="2"/>
  <c r="D89" i="2"/>
  <c r="A89" i="2"/>
  <c r="D88" i="2"/>
  <c r="A88" i="2"/>
  <c r="D87" i="2"/>
  <c r="A87" i="2"/>
  <c r="D86" i="2"/>
  <c r="A86" i="2"/>
  <c r="D85" i="2"/>
  <c r="A85" i="2"/>
  <c r="D84" i="2"/>
  <c r="A84" i="2"/>
  <c r="D83" i="2"/>
  <c r="A83" i="2"/>
  <c r="D82" i="2"/>
  <c r="A82" i="2"/>
  <c r="D81" i="2"/>
  <c r="A81" i="2"/>
  <c r="D80" i="2"/>
  <c r="A80" i="2"/>
  <c r="D79" i="2"/>
  <c r="A79" i="2"/>
  <c r="D78" i="2"/>
  <c r="A78" i="2"/>
  <c r="AE77" i="2"/>
  <c r="D77" i="2"/>
  <c r="A77" i="2"/>
  <c r="AE76" i="2"/>
  <c r="D76" i="2"/>
  <c r="A76" i="2"/>
  <c r="AF75" i="2"/>
  <c r="AE75" i="2"/>
  <c r="D75" i="2"/>
  <c r="A75" i="2"/>
  <c r="AF74" i="2"/>
  <c r="AE74" i="2"/>
  <c r="D74" i="2"/>
  <c r="A74" i="2"/>
  <c r="AF73" i="2"/>
  <c r="AE73" i="2"/>
  <c r="D73" i="2"/>
  <c r="A73" i="2"/>
  <c r="AF72" i="2"/>
  <c r="AE72" i="2"/>
  <c r="D72" i="2"/>
  <c r="A72" i="2"/>
  <c r="F68" i="2"/>
  <c r="D68" i="2"/>
  <c r="F66" i="2"/>
  <c r="D66" i="2"/>
  <c r="AF99" i="2" s="1"/>
  <c r="W65" i="2"/>
  <c r="I65" i="2"/>
  <c r="F64" i="2"/>
  <c r="D64" i="2"/>
  <c r="F62" i="2"/>
  <c r="D62" i="2"/>
  <c r="AF102" i="2" s="1"/>
  <c r="W61" i="2"/>
  <c r="I61" i="2"/>
  <c r="W60" i="2"/>
  <c r="I60" i="2"/>
  <c r="F60" i="2"/>
  <c r="W59" i="2"/>
  <c r="I59" i="2"/>
  <c r="F59" i="2"/>
  <c r="W58" i="2"/>
  <c r="I58" i="2"/>
  <c r="F58" i="2"/>
  <c r="W57" i="2"/>
  <c r="I57" i="2"/>
  <c r="F57" i="2"/>
  <c r="W56" i="2"/>
  <c r="I56" i="2"/>
  <c r="F56" i="2"/>
  <c r="W55" i="2"/>
  <c r="I55" i="2"/>
  <c r="F55" i="2"/>
  <c r="F54" i="2"/>
  <c r="D54" i="2"/>
  <c r="F52" i="2"/>
  <c r="D52" i="2"/>
  <c r="W51" i="2"/>
  <c r="I51" i="2"/>
  <c r="F50" i="2"/>
  <c r="D50" i="2"/>
  <c r="AE92" i="2" s="1"/>
  <c r="F48" i="2"/>
  <c r="D48" i="2"/>
  <c r="AE101" i="2" s="1"/>
  <c r="W47" i="2"/>
  <c r="I47" i="2"/>
  <c r="W46" i="2"/>
  <c r="I46" i="2"/>
  <c r="F46" i="2"/>
  <c r="W45" i="2"/>
  <c r="I45" i="2"/>
  <c r="F45" i="2"/>
  <c r="W44" i="2"/>
  <c r="I44" i="2"/>
  <c r="F44" i="2"/>
  <c r="W43" i="2"/>
  <c r="I43" i="2"/>
  <c r="F43" i="2"/>
  <c r="W42" i="2"/>
  <c r="I42" i="2"/>
  <c r="F42" i="2"/>
  <c r="W41" i="2"/>
  <c r="I41" i="2"/>
  <c r="F41" i="2"/>
  <c r="W40" i="2"/>
  <c r="I40" i="2"/>
  <c r="F40" i="2"/>
  <c r="W39" i="2"/>
  <c r="I39" i="2"/>
  <c r="F39" i="2"/>
  <c r="W38" i="2"/>
  <c r="I38" i="2"/>
  <c r="F38" i="2"/>
  <c r="Z37" i="2"/>
  <c r="X37" i="2"/>
  <c r="Y37" i="2" s="1"/>
  <c r="W37" i="2"/>
  <c r="I37" i="2"/>
  <c r="F37" i="2"/>
  <c r="Z36" i="2"/>
  <c r="X36" i="2"/>
  <c r="W36" i="2"/>
  <c r="I36" i="2"/>
  <c r="F36" i="2"/>
  <c r="X35" i="2"/>
  <c r="Y35" i="2" s="1"/>
  <c r="W35" i="2"/>
  <c r="I35" i="2"/>
  <c r="F35" i="2"/>
  <c r="W33" i="2"/>
  <c r="I33" i="2"/>
  <c r="F33" i="2"/>
  <c r="W32" i="2"/>
  <c r="I32" i="2"/>
  <c r="F32" i="2"/>
  <c r="W31" i="2"/>
  <c r="I31" i="2"/>
  <c r="F31" i="2"/>
  <c r="W30" i="2"/>
  <c r="I30" i="2"/>
  <c r="F30" i="2"/>
  <c r="W29" i="2"/>
  <c r="I29" i="2"/>
  <c r="F29" i="2"/>
  <c r="W28" i="2"/>
  <c r="I28" i="2"/>
  <c r="F28" i="2"/>
  <c r="W27" i="2"/>
  <c r="I27" i="2"/>
  <c r="F27" i="2"/>
  <c r="W26" i="2"/>
  <c r="I26" i="2"/>
  <c r="F26" i="2"/>
  <c r="W25" i="2"/>
  <c r="I25" i="2"/>
  <c r="F25" i="2"/>
  <c r="F24" i="2"/>
  <c r="D24" i="2"/>
  <c r="F22" i="2"/>
  <c r="D22" i="2"/>
  <c r="W21" i="2"/>
  <c r="I21" i="2"/>
  <c r="F20" i="2"/>
  <c r="D20" i="2"/>
  <c r="F18" i="2"/>
  <c r="D18" i="2"/>
  <c r="AD101" i="2" s="1"/>
  <c r="W17" i="2"/>
  <c r="I17" i="2"/>
  <c r="A15" i="2"/>
  <c r="A71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H74" i="2" l="1"/>
  <c r="B101" i="2"/>
  <c r="AF81" i="2"/>
  <c r="AF86" i="2"/>
  <c r="AF94" i="2"/>
  <c r="AF100" i="2"/>
  <c r="Z35" i="2"/>
  <c r="AE102" i="2"/>
  <c r="AF78" i="2"/>
  <c r="AF84" i="2"/>
  <c r="AF90" i="2"/>
  <c r="AF96" i="2"/>
  <c r="C74" i="2"/>
  <c r="C77" i="2"/>
  <c r="AF76" i="2"/>
  <c r="AF83" i="2"/>
  <c r="AF89" i="2"/>
  <c r="AF93" i="2"/>
  <c r="AF97" i="2"/>
  <c r="I69" i="2"/>
  <c r="AF77" i="2"/>
  <c r="AF82" i="2"/>
  <c r="AF88" i="2"/>
  <c r="AF92" i="2"/>
  <c r="AF101" i="2"/>
  <c r="AF79" i="2"/>
  <c r="AF85" i="2"/>
  <c r="AF91" i="2"/>
  <c r="AF98" i="2"/>
  <c r="AD102" i="2"/>
  <c r="AD72" i="2"/>
  <c r="B72" i="2" s="1"/>
  <c r="C72" i="2" s="1"/>
  <c r="AD73" i="2"/>
  <c r="B73" i="2" s="1"/>
  <c r="C73" i="2" s="1"/>
  <c r="AD74" i="2"/>
  <c r="B74" i="2" s="1"/>
  <c r="AD75" i="2"/>
  <c r="B75" i="2" s="1"/>
  <c r="C75" i="2" s="1"/>
  <c r="H75" i="2" s="1"/>
  <c r="AD76" i="2"/>
  <c r="AD77" i="2"/>
  <c r="B77" i="2" s="1"/>
  <c r="H77" i="2" s="1"/>
  <c r="AD78" i="2"/>
  <c r="AD79" i="2"/>
  <c r="B79" i="2" s="1"/>
  <c r="AD80" i="2"/>
  <c r="B80" i="2" s="1"/>
  <c r="C80" i="2" s="1"/>
  <c r="AD81" i="2"/>
  <c r="AD82" i="2"/>
  <c r="AD83" i="2"/>
  <c r="B83" i="2" s="1"/>
  <c r="AD84" i="2"/>
  <c r="AD85" i="2"/>
  <c r="AD86" i="2"/>
  <c r="AD87" i="2"/>
  <c r="B87" i="2" s="1"/>
  <c r="AD88" i="2"/>
  <c r="B88" i="2" s="1"/>
  <c r="C88" i="2" s="1"/>
  <c r="AD89" i="2"/>
  <c r="AD90" i="2"/>
  <c r="AD91" i="2"/>
  <c r="B91" i="2" s="1"/>
  <c r="AD92" i="2"/>
  <c r="B92" i="2" s="1"/>
  <c r="AD93" i="2"/>
  <c r="AD94" i="2"/>
  <c r="AD95" i="2"/>
  <c r="AD96" i="2"/>
  <c r="B96" i="2" s="1"/>
  <c r="C96" i="2" s="1"/>
  <c r="AD97" i="2"/>
  <c r="AD98" i="2"/>
  <c r="AD99" i="2"/>
  <c r="AD100" i="2"/>
  <c r="B100" i="2" s="1"/>
  <c r="C100" i="2" s="1"/>
  <c r="H100" i="2" s="1"/>
  <c r="AF80" i="2"/>
  <c r="AF87" i="2"/>
  <c r="AF95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3" i="2"/>
  <c r="AE94" i="2"/>
  <c r="AE95" i="2"/>
  <c r="AE96" i="2"/>
  <c r="AE97" i="2"/>
  <c r="AE98" i="2"/>
  <c r="AE99" i="2"/>
  <c r="AE100" i="2"/>
  <c r="H101" i="2" l="1"/>
  <c r="B84" i="2"/>
  <c r="B97" i="2"/>
  <c r="B89" i="2"/>
  <c r="B81" i="2"/>
  <c r="C87" i="2"/>
  <c r="H87" i="2" s="1"/>
  <c r="C79" i="2"/>
  <c r="H79" i="2" s="1"/>
  <c r="H73" i="2"/>
  <c r="H96" i="2"/>
  <c r="H72" i="2"/>
  <c r="B94" i="2"/>
  <c r="B86" i="2"/>
  <c r="B78" i="2"/>
  <c r="C92" i="2"/>
  <c r="H92" i="2" s="1"/>
  <c r="B95" i="2"/>
  <c r="C101" i="2"/>
  <c r="B93" i="2"/>
  <c r="B85" i="2"/>
  <c r="C91" i="2"/>
  <c r="H91" i="2" s="1"/>
  <c r="C83" i="2"/>
  <c r="H83" i="2" s="1"/>
  <c r="H88" i="2"/>
  <c r="H80" i="2"/>
  <c r="B76" i="2"/>
  <c r="B99" i="2"/>
  <c r="B98" i="2"/>
  <c r="B90" i="2"/>
  <c r="B82" i="2"/>
  <c r="C97" i="2" l="1"/>
  <c r="H97" i="2"/>
  <c r="C84" i="2"/>
  <c r="H84" i="2" s="1"/>
  <c r="C99" i="2"/>
  <c r="H99" i="2"/>
  <c r="C85" i="2"/>
  <c r="H85" i="2" s="1"/>
  <c r="C98" i="2"/>
  <c r="H98" i="2"/>
  <c r="C93" i="2"/>
  <c r="H93" i="2" s="1"/>
  <c r="C76" i="2"/>
  <c r="H76" i="2"/>
  <c r="M72" i="2" s="1"/>
  <c r="C95" i="2"/>
  <c r="H95" i="2" s="1"/>
  <c r="C94" i="2"/>
  <c r="H94" i="2" s="1"/>
  <c r="C82" i="2"/>
  <c r="H82" i="2"/>
  <c r="C90" i="2"/>
  <c r="H90" i="2"/>
  <c r="C78" i="2"/>
  <c r="H78" i="2" s="1"/>
  <c r="C81" i="2"/>
  <c r="H81" i="2"/>
  <c r="C86" i="2"/>
  <c r="H86" i="2"/>
  <c r="H89" i="2"/>
  <c r="C89" i="2"/>
  <c r="I72" i="2" l="1"/>
  <c r="K72" i="2"/>
</calcChain>
</file>

<file path=xl/sharedStrings.xml><?xml version="1.0" encoding="utf-8"?>
<sst xmlns="http://schemas.openxmlformats.org/spreadsheetml/2006/main" count="1939" uniqueCount="1720">
  <si>
    <t>Indiv</t>
  </si>
  <si>
    <t>GIRLS ROSTER</t>
  </si>
  <si>
    <t>Relay</t>
  </si>
  <si>
    <t>Power</t>
  </si>
  <si>
    <t>Diving</t>
  </si>
  <si>
    <t>NATIONAL INTERSCHOLASTIC SWIMMING COACHES ASSOCIATION OF AMERICA, INC.</t>
  </si>
  <si>
    <t>GRADE</t>
  </si>
  <si>
    <t>DIRECTIONS</t>
  </si>
  <si>
    <t>Pts</t>
  </si>
  <si>
    <t>Free</t>
  </si>
  <si>
    <t>I.M.</t>
  </si>
  <si>
    <t>- Serving Interscholastic Swimming for Over 85 Years -</t>
  </si>
  <si>
    <t>Fly</t>
  </si>
  <si>
    <t>Back</t>
  </si>
  <si>
    <t>Breast</t>
  </si>
  <si>
    <t>6 Dives</t>
  </si>
  <si>
    <t>11 Dives</t>
  </si>
  <si>
    <t>MED</t>
  </si>
  <si>
    <t>FREE</t>
  </si>
  <si>
    <t>LAST, FIRST</t>
  </si>
  <si>
    <t>M.R.</t>
  </si>
  <si>
    <t>F.R.</t>
  </si>
  <si>
    <t>(9, 10, 11, 12)</t>
  </si>
  <si>
    <t>1:38.26</t>
  </si>
  <si>
    <r>
      <t xml:space="preserve">NISCA - NATIONAL DUAL MEET TEAM RANKING ENTRY FORM - </t>
    </r>
    <r>
      <rPr>
        <b/>
        <sz val="11"/>
        <color rgb="FF90713A"/>
        <rFont val="Copperplate Gothic Light"/>
      </rPr>
      <t>GIRLS</t>
    </r>
  </si>
  <si>
    <t>1:50.74</t>
  </si>
  <si>
    <t>4:23.53</t>
  </si>
  <si>
    <t>(Please See Reverse Side for Instructions and Rules Before Completing this Application)</t>
  </si>
  <si>
    <t>1:33.86</t>
  </si>
  <si>
    <t>1:24.94</t>
  </si>
  <si>
    <t>3:07.89</t>
  </si>
  <si>
    <t>School Information</t>
  </si>
  <si>
    <t>Coach's Information</t>
  </si>
  <si>
    <t xml:space="preserve">*Enter the name of each of your student-athletes in the
  the list to the left (Last Name, First Name)
*Enter the grade of each student-athlete using the 
  designation of 9, 10, 11, or 12 for their grade
*If your roster is larger than 30 student-athletes, enter
  only the athletes who will score for your Dual Meet 
  PowerPoints entry; you will access these names from
  drop down menus on the "Dual Meet Girls" sheet
</t>
  </si>
  <si>
    <t>1:38.44</t>
  </si>
  <si>
    <t>Name:</t>
  </si>
  <si>
    <t>1:50.94</t>
  </si>
  <si>
    <t>4:24.01</t>
  </si>
  <si>
    <t>1:34.06</t>
  </si>
  <si>
    <t>1:25.12</t>
  </si>
  <si>
    <t>3:08.24</t>
  </si>
  <si>
    <t>1:38.63</t>
  </si>
  <si>
    <t>Street:</t>
  </si>
  <si>
    <t>1:51.15</t>
  </si>
  <si>
    <t>4:24.50</t>
  </si>
  <si>
    <t>1:34.25</t>
  </si>
  <si>
    <t>1:25.30</t>
  </si>
  <si>
    <t>3:08.60</t>
  </si>
  <si>
    <t>1:38.81</t>
  </si>
  <si>
    <t>1:51.35</t>
  </si>
  <si>
    <t>4:24.99</t>
  </si>
  <si>
    <t>1:34.45</t>
  </si>
  <si>
    <t>1:25.48</t>
  </si>
  <si>
    <t>3:08.95</t>
  </si>
  <si>
    <t>City:</t>
  </si>
  <si>
    <t>1:38.99</t>
  </si>
  <si>
    <t>1:51.56</t>
  </si>
  <si>
    <t>4:25.47</t>
  </si>
  <si>
    <t>1:34.65</t>
  </si>
  <si>
    <t>1:25.66</t>
  </si>
  <si>
    <t>3:09.30</t>
  </si>
  <si>
    <t>1:39.18</t>
  </si>
  <si>
    <t>1:51.76</t>
  </si>
  <si>
    <t>4:25.97</t>
  </si>
  <si>
    <t>1:34.85</t>
  </si>
  <si>
    <t>1:25.85</t>
  </si>
  <si>
    <t>3:09.66</t>
  </si>
  <si>
    <t>State:</t>
  </si>
  <si>
    <t>Zip:</t>
  </si>
  <si>
    <t>1:39.37</t>
  </si>
  <si>
    <t>1:51.97</t>
  </si>
  <si>
    <t>4:26.46</t>
  </si>
  <si>
    <t>1:35.05</t>
  </si>
  <si>
    <t>1:26.03</t>
  </si>
  <si>
    <t>3:10.02</t>
  </si>
  <si>
    <t>1:39.55</t>
  </si>
  <si>
    <t>1:52.18</t>
  </si>
  <si>
    <t>4:26.95</t>
  </si>
  <si>
    <t>Phone:</t>
  </si>
  <si>
    <t>1:35.25</t>
  </si>
  <si>
    <t>1:26.21</t>
  </si>
  <si>
    <t>3:10.38</t>
  </si>
  <si>
    <t>1:39.74</t>
  </si>
  <si>
    <t>1:52.38</t>
  </si>
  <si>
    <t>4:27.45</t>
  </si>
  <si>
    <t>1:35.45</t>
  </si>
  <si>
    <t>1:26.40</t>
  </si>
  <si>
    <t>3:10.74</t>
  </si>
  <si>
    <t>1:39.94</t>
  </si>
  <si>
    <t>1:52.59</t>
  </si>
  <si>
    <t>4:27.95</t>
  </si>
  <si>
    <r>
      <t>Total School Enrollment</t>
    </r>
    <r>
      <rPr>
        <b/>
        <sz val="8"/>
        <color rgb="FFFF0000"/>
        <rFont val="Calibri"/>
      </rPr>
      <t xml:space="preserve"> (Grades 9 - 12)</t>
    </r>
    <r>
      <rPr>
        <sz val="8"/>
        <rFont val="Calibri"/>
      </rPr>
      <t>:</t>
    </r>
  </si>
  <si>
    <t>1:35.65</t>
  </si>
  <si>
    <t>1:26.59</t>
  </si>
  <si>
    <t>3:11.10</t>
  </si>
  <si>
    <t>Email:</t>
  </si>
  <si>
    <t>1:40.12</t>
  </si>
  <si>
    <t>1:52.80</t>
  </si>
  <si>
    <t>4:28.45</t>
  </si>
  <si>
    <t>1:35.86</t>
  </si>
  <si>
    <t>1:26.77</t>
  </si>
  <si>
    <t>3:11.46</t>
  </si>
  <si>
    <t>1:40.31</t>
  </si>
  <si>
    <t>1:53.01</t>
  </si>
  <si>
    <t>4:28.95</t>
  </si>
  <si>
    <t>1:36.06</t>
  </si>
  <si>
    <t>1:26.96</t>
  </si>
  <si>
    <t>3:11.83</t>
  </si>
  <si>
    <t>(Do NOT put class number here. Only Enrollment)</t>
  </si>
  <si>
    <t>1:40.50</t>
  </si>
  <si>
    <t>1:53.22</t>
  </si>
  <si>
    <t>4:29.45</t>
  </si>
  <si>
    <t>1:36.27</t>
  </si>
  <si>
    <t>1:27.15</t>
  </si>
  <si>
    <t>3:12.19</t>
  </si>
  <si>
    <t>1:40.69</t>
  </si>
  <si>
    <t>1:53.44</t>
  </si>
  <si>
    <t>4:29.96</t>
  </si>
  <si>
    <t>1:36.47</t>
  </si>
  <si>
    <t>1:27.34</t>
  </si>
  <si>
    <t>3:12.56</t>
  </si>
  <si>
    <t>SCHOOL TYPE:</t>
  </si>
  <si>
    <t>Entry Information:</t>
  </si>
  <si>
    <t>1:40.88</t>
  </si>
  <si>
    <t>GIRLS</t>
  </si>
  <si>
    <t>1:53.65</t>
  </si>
  <si>
    <t>4:30.47</t>
  </si>
  <si>
    <t>1:36.68</t>
  </si>
  <si>
    <t>1:27.53</t>
  </si>
  <si>
    <t>3:12.93</t>
  </si>
  <si>
    <t>1:41.07</t>
  </si>
  <si>
    <t>1:53.86</t>
  </si>
  <si>
    <t>4:30.98</t>
  </si>
  <si>
    <t>1:36.89</t>
  </si>
  <si>
    <t>1:27.72</t>
  </si>
  <si>
    <t>3:13.30</t>
  </si>
  <si>
    <t>1:41.26</t>
  </si>
  <si>
    <t>1:54.08</t>
  </si>
  <si>
    <t>4:31.49</t>
  </si>
  <si>
    <t>1:37.10</t>
  </si>
  <si>
    <t>1:27.91</t>
  </si>
  <si>
    <t>3:13.67</t>
  </si>
  <si>
    <t>1:41.46</t>
  </si>
  <si>
    <t>1:54.29</t>
  </si>
  <si>
    <t>4:32.00</t>
  </si>
  <si>
    <t>1:37.30</t>
  </si>
  <si>
    <t>Event</t>
  </si>
  <si>
    <t>1:28.11</t>
  </si>
  <si>
    <t>3:14.04</t>
  </si>
  <si>
    <t>Names</t>
  </si>
  <si>
    <t>1:41.65</t>
  </si>
  <si>
    <t>1:54.51</t>
  </si>
  <si>
    <t>4:32.52</t>
  </si>
  <si>
    <t>1:37.52</t>
  </si>
  <si>
    <t>1:28.30</t>
  </si>
  <si>
    <t>3:14.41</t>
  </si>
  <si>
    <t>GR</t>
  </si>
  <si>
    <t>TIME</t>
  </si>
  <si>
    <t>1:41.85</t>
  </si>
  <si>
    <t>1:54.73</t>
  </si>
  <si>
    <t>4:33.03</t>
  </si>
  <si>
    <t>POINTS</t>
  </si>
  <si>
    <t>1:37.73</t>
  </si>
  <si>
    <t>1:28.49</t>
  </si>
  <si>
    <t>3:14.79</t>
  </si>
  <si>
    <t xml:space="preserve">If school placed in Top 10 at state meet, </t>
  </si>
  <si>
    <t>1:42.04</t>
  </si>
  <si>
    <t>1:54.94</t>
  </si>
  <si>
    <t>4:33.55</t>
  </si>
  <si>
    <t>1:37.94</t>
  </si>
  <si>
    <t>1:28.69</t>
  </si>
  <si>
    <t>3:15.16</t>
  </si>
  <si>
    <t>1:42.24</t>
  </si>
  <si>
    <t>1:55.16</t>
  </si>
  <si>
    <t>4:34.07</t>
  </si>
  <si>
    <t>1:38.15</t>
  </si>
  <si>
    <t>1:28.88</t>
  </si>
  <si>
    <t>3:15.54</t>
  </si>
  <si>
    <t>200
MEDLEY
RELAY</t>
  </si>
  <si>
    <t>1:42.44</t>
  </si>
  <si>
    <t>1:55.38</t>
  </si>
  <si>
    <t>4:34.60</t>
  </si>
  <si>
    <t>1:38.37</t>
  </si>
  <si>
    <t>1:29.08</t>
  </si>
  <si>
    <t>3:15.92</t>
  </si>
  <si>
    <t>A</t>
  </si>
  <si>
    <t>Swimmer #1</t>
  </si>
  <si>
    <t>1:42.64</t>
  </si>
  <si>
    <t>1:55.60</t>
  </si>
  <si>
    <t>4:35.12</t>
  </si>
  <si>
    <t>1:38.58</t>
  </si>
  <si>
    <t>1:29.28</t>
  </si>
  <si>
    <t>3:16.30</t>
  </si>
  <si>
    <t>Swimmer #2</t>
  </si>
  <si>
    <t>1:42.84</t>
  </si>
  <si>
    <t>1:55.82</t>
  </si>
  <si>
    <t>4:35.65</t>
  </si>
  <si>
    <t>1:38.80</t>
  </si>
  <si>
    <t>1:29.48</t>
  </si>
  <si>
    <t>3:16.69</t>
  </si>
  <si>
    <t>1:43.04</t>
  </si>
  <si>
    <t>1:56.04</t>
  </si>
  <si>
    <t>4:36.18</t>
  </si>
  <si>
    <t>1:39.01</t>
  </si>
  <si>
    <t>1:29.68</t>
  </si>
  <si>
    <t>3:17.07</t>
  </si>
  <si>
    <t>1:43.24</t>
  </si>
  <si>
    <t>1:56.27</t>
  </si>
  <si>
    <t>4:36.71</t>
  </si>
  <si>
    <t>1:39.23</t>
  </si>
  <si>
    <t>1:29.88</t>
  </si>
  <si>
    <t>3:17.45</t>
  </si>
  <si>
    <t>1:43.44</t>
  </si>
  <si>
    <t>1:56.49</t>
  </si>
  <si>
    <t>4:37.24</t>
  </si>
  <si>
    <t>1:39.45</t>
  </si>
  <si>
    <t>1:30.08</t>
  </si>
  <si>
    <t>3:17.84</t>
  </si>
  <si>
    <t>1:43.64</t>
  </si>
  <si>
    <t>1:56.71</t>
  </si>
  <si>
    <t>4:37.78</t>
  </si>
  <si>
    <t>1:00.05</t>
  </si>
  <si>
    <t>1:39.67</t>
  </si>
  <si>
    <t>1:30.28</t>
  </si>
  <si>
    <t>3:18.23</t>
  </si>
  <si>
    <t>1:43.84</t>
  </si>
  <si>
    <t>1:56.94</t>
  </si>
  <si>
    <t>4:38.31</t>
  </si>
  <si>
    <t>1:00.18</t>
  </si>
  <si>
    <t>1:39.89</t>
  </si>
  <si>
    <t>1:30.49</t>
  </si>
  <si>
    <t>3:18.62</t>
  </si>
  <si>
    <t>1:44.05</t>
  </si>
  <si>
    <t>1:57.16</t>
  </si>
  <si>
    <t>4:38.85</t>
  </si>
  <si>
    <t>1:00.31</t>
  </si>
  <si>
    <t>1:40.11</t>
  </si>
  <si>
    <t>1:30.69</t>
  </si>
  <si>
    <t>3:19.01</t>
  </si>
  <si>
    <t>please enter the place:</t>
  </si>
  <si>
    <t>Brendan Ryan</t>
  </si>
  <si>
    <t>1:44.25</t>
  </si>
  <si>
    <t>1:57.39</t>
  </si>
  <si>
    <t>4:39.39</t>
  </si>
  <si>
    <t>Zack Nelson</t>
  </si>
  <si>
    <t>1:00.44</t>
  </si>
  <si>
    <t>1:40.33</t>
  </si>
  <si>
    <t>1:30.89</t>
  </si>
  <si>
    <t>3:19.40</t>
  </si>
  <si>
    <t>1:44.45</t>
  </si>
  <si>
    <t>1:57.62</t>
  </si>
  <si>
    <t>4:39.94</t>
  </si>
  <si>
    <t>1:00.57</t>
  </si>
  <si>
    <t>1:40.55</t>
  </si>
  <si>
    <t>1:31.10</t>
  </si>
  <si>
    <t>3:19.80</t>
  </si>
  <si>
    <t>1:44.66</t>
  </si>
  <si>
    <t>1:57.85</t>
  </si>
  <si>
    <t>4:40.48</t>
  </si>
  <si>
    <t>Swimmer #3</t>
  </si>
  <si>
    <t>1:00.70</t>
  </si>
  <si>
    <t>1:40.78</t>
  </si>
  <si>
    <t>1:31.31</t>
  </si>
  <si>
    <t>3:20.19</t>
  </si>
  <si>
    <t>Swimmer #4</t>
  </si>
  <si>
    <t>1:44.87</t>
  </si>
  <si>
    <t>1:58.08</t>
  </si>
  <si>
    <t>4:41.03</t>
  </si>
  <si>
    <t>1:00.83</t>
  </si>
  <si>
    <t>1:41.00</t>
  </si>
  <si>
    <t>1:31.51</t>
  </si>
  <si>
    <t>3:20.59</t>
  </si>
  <si>
    <t>1:45.07</t>
  </si>
  <si>
    <t>1:58.31</t>
  </si>
  <si>
    <t>4:41.58</t>
  </si>
  <si>
    <t>1:00.96</t>
  </si>
  <si>
    <t>1:41.23</t>
  </si>
  <si>
    <t>1:31.72</t>
  </si>
  <si>
    <t>3:20.99</t>
  </si>
  <si>
    <t>1:45.28</t>
  </si>
  <si>
    <t>1:58.54</t>
  </si>
  <si>
    <t>4:42.13</t>
  </si>
  <si>
    <t>1:01.10</t>
  </si>
  <si>
    <t>1:31.93</t>
  </si>
  <si>
    <t>3:21.39</t>
  </si>
  <si>
    <t>1:45.49</t>
  </si>
  <si>
    <t>1:58.77</t>
  </si>
  <si>
    <t>4:42.69</t>
  </si>
  <si>
    <t>1:01.23</t>
  </si>
  <si>
    <t>1:41.68</t>
  </si>
  <si>
    <t>1:32.14</t>
  </si>
  <si>
    <t>3:21.79</t>
  </si>
  <si>
    <t>1:45.70</t>
  </si>
  <si>
    <t>1:59.00</t>
  </si>
  <si>
    <t>4:43.24</t>
  </si>
  <si>
    <t>1:01.37</t>
  </si>
  <si>
    <t>1:41.91</t>
  </si>
  <si>
    <t>1:32.35</t>
  </si>
  <si>
    <t>Andrew Zalles</t>
  </si>
  <si>
    <t>3:22.20</t>
  </si>
  <si>
    <t>Robert Keehn</t>
  </si>
  <si>
    <t>1:45.91</t>
  </si>
  <si>
    <t>1:59.24</t>
  </si>
  <si>
    <t>4:43.80</t>
  </si>
  <si>
    <t>1:01.50</t>
  </si>
  <si>
    <t>1:42.14</t>
  </si>
  <si>
    <t>1:32.57</t>
  </si>
  <si>
    <t>3:22.60</t>
  </si>
  <si>
    <t>B</t>
  </si>
  <si>
    <t>1:46.13</t>
  </si>
  <si>
    <t>1:59.47</t>
  </si>
  <si>
    <t>4:44.36</t>
  </si>
  <si>
    <t>1:01.64</t>
  </si>
  <si>
    <t>1:42.38</t>
  </si>
  <si>
    <t>1:32.78</t>
  </si>
  <si>
    <t>3:23.01</t>
  </si>
  <si>
    <t>1:46.34</t>
  </si>
  <si>
    <t>1:59.71</t>
  </si>
  <si>
    <t>4:44.92</t>
  </si>
  <si>
    <t>1:01.77</t>
  </si>
  <si>
    <t>1:42.61</t>
  </si>
  <si>
    <t>1:32.99</t>
  </si>
  <si>
    <t>3:23.42</t>
  </si>
  <si>
    <t>1:46.55</t>
  </si>
  <si>
    <t>1:59.95</t>
  </si>
  <si>
    <t>4:45.49</t>
  </si>
  <si>
    <t>1:01.91</t>
  </si>
  <si>
    <t>1:33.21</t>
  </si>
  <si>
    <t>3:23.83</t>
  </si>
  <si>
    <t>1:46.76</t>
  </si>
  <si>
    <t>2:00.18</t>
  </si>
  <si>
    <t>4:46.05</t>
  </si>
  <si>
    <t>1:02.05</t>
  </si>
  <si>
    <t>1:43.07</t>
  </si>
  <si>
    <t>1:33.43</t>
  </si>
  <si>
    <t>3:24.24</t>
  </si>
  <si>
    <t>1:46.98</t>
  </si>
  <si>
    <t>2:00.42</t>
  </si>
  <si>
    <t>4:46.62</t>
  </si>
  <si>
    <t>1:02.18</t>
  </si>
  <si>
    <t>1:43.31</t>
  </si>
  <si>
    <t>1:33.64</t>
  </si>
  <si>
    <t>3:24.65</t>
  </si>
  <si>
    <t>1:47.20</t>
  </si>
  <si>
    <t>2:00.66</t>
  </si>
  <si>
    <t>4:47.20</t>
  </si>
  <si>
    <t>1:02.32</t>
  </si>
  <si>
    <t>1:43.55</t>
  </si>
  <si>
    <t>3:25.07</t>
  </si>
  <si>
    <t>Michael Noga</t>
  </si>
  <si>
    <t>Andrew Abrahams</t>
  </si>
  <si>
    <t>1:47.41</t>
  </si>
  <si>
    <t>2:00.90</t>
  </si>
  <si>
    <t>4:47.77</t>
  </si>
  <si>
    <t>1:02.46</t>
  </si>
  <si>
    <t>1:43.78</t>
  </si>
  <si>
    <t>1:34.08</t>
  </si>
  <si>
    <t>3:25.49</t>
  </si>
  <si>
    <t>1:47.63</t>
  </si>
  <si>
    <t>2:01.14</t>
  </si>
  <si>
    <t>4:48.35</t>
  </si>
  <si>
    <t>1:02.60</t>
  </si>
  <si>
    <t>1:44.02</t>
  </si>
  <si>
    <t>1:34.30</t>
  </si>
  <si>
    <t>3:25.90</t>
  </si>
  <si>
    <t>1:47.85</t>
  </si>
  <si>
    <t>2:01.39</t>
  </si>
  <si>
    <t>4:48.92</t>
  </si>
  <si>
    <t>1:02.74</t>
  </si>
  <si>
    <t>1:44.26</t>
  </si>
  <si>
    <t>1:34.52</t>
  </si>
  <si>
    <t>3:26.32</t>
  </si>
  <si>
    <t>Kevin Martin</t>
  </si>
  <si>
    <t>Pat Maguire</t>
  </si>
  <si>
    <t>1:48.07</t>
  </si>
  <si>
    <t>2:01.63</t>
  </si>
  <si>
    <t>4:49.51</t>
  </si>
  <si>
    <t>1:02.88</t>
  </si>
  <si>
    <t>1:44.50</t>
  </si>
  <si>
    <t>1:34.75</t>
  </si>
  <si>
    <t>3:26.75</t>
  </si>
  <si>
    <t>200 
FREE</t>
  </si>
  <si>
    <t>1:48.29</t>
  </si>
  <si>
    <t>2:01.87</t>
  </si>
  <si>
    <t>4:50.09</t>
  </si>
  <si>
    <t>1:03.02</t>
  </si>
  <si>
    <t>1:44.74</t>
  </si>
  <si>
    <t>1:34.97</t>
  </si>
  <si>
    <t>3:27.17</t>
  </si>
  <si>
    <t>1:48.51</t>
  </si>
  <si>
    <t>2:02.12</t>
  </si>
  <si>
    <t>4:50.67</t>
  </si>
  <si>
    <t>1:03.16</t>
  </si>
  <si>
    <t>1:44.99</t>
  </si>
  <si>
    <t>1:35.19</t>
  </si>
  <si>
    <t>3:27.59</t>
  </si>
  <si>
    <t>1:48.73</t>
  </si>
  <si>
    <t>2:02.36</t>
  </si>
  <si>
    <t>4:51.26</t>
  </si>
  <si>
    <t>1:03.31</t>
  </si>
  <si>
    <t>1:45.23</t>
  </si>
  <si>
    <t>1:35.42</t>
  </si>
  <si>
    <t>3:28.02</t>
  </si>
  <si>
    <t>1:48.95</t>
  </si>
  <si>
    <t>2:02.61</t>
  </si>
  <si>
    <t>4:51.85</t>
  </si>
  <si>
    <t>1:03.45</t>
  </si>
  <si>
    <t>1:45.47</t>
  </si>
  <si>
    <t>1:35.64</t>
  </si>
  <si>
    <t>3:28.45</t>
  </si>
  <si>
    <t>1:49.18</t>
  </si>
  <si>
    <t>2:02.86</t>
  </si>
  <si>
    <t>4:52.44</t>
  </si>
  <si>
    <t>1:03.59</t>
  </si>
  <si>
    <t>1:45.72</t>
  </si>
  <si>
    <t>1:35.87</t>
  </si>
  <si>
    <t>3:28.88</t>
  </si>
  <si>
    <t>1:49.40</t>
  </si>
  <si>
    <t>2:03.11</t>
  </si>
  <si>
    <t>4:53.04</t>
  </si>
  <si>
    <t>1:03.74</t>
  </si>
  <si>
    <t>1:45.97</t>
  </si>
  <si>
    <t>1:36.10</t>
  </si>
  <si>
    <t>3:29.31</t>
  </si>
  <si>
    <t>1:49.63</t>
  </si>
  <si>
    <t>2:03.36</t>
  </si>
  <si>
    <t>4:53.64</t>
  </si>
  <si>
    <t>1:03.88</t>
  </si>
  <si>
    <t>1:46.22</t>
  </si>
  <si>
    <t>1:36.33</t>
  </si>
  <si>
    <t>3:29.75</t>
  </si>
  <si>
    <t>1:49.85</t>
  </si>
  <si>
    <t>2:03.61</t>
  </si>
  <si>
    <t>4:54.24</t>
  </si>
  <si>
    <t>1:04.03</t>
  </si>
  <si>
    <t>1:46.47</t>
  </si>
  <si>
    <t>1:36.56</t>
  </si>
  <si>
    <t>3:30.18</t>
  </si>
  <si>
    <t>1:50.08</t>
  </si>
  <si>
    <t>2:03.86</t>
  </si>
  <si>
    <t>4:54.84</t>
  </si>
  <si>
    <t>1:04.18</t>
  </si>
  <si>
    <t>1:46.72</t>
  </si>
  <si>
    <t>1:36.79</t>
  </si>
  <si>
    <t>3:30.62</t>
  </si>
  <si>
    <t>200 
IM</t>
  </si>
  <si>
    <t>1:50.31</t>
  </si>
  <si>
    <t>2:04.12</t>
  </si>
  <si>
    <t>4:55.44</t>
  </si>
  <si>
    <t>1:04.32</t>
  </si>
  <si>
    <t>1:46.97</t>
  </si>
  <si>
    <t>1:37.03</t>
  </si>
  <si>
    <t>3:31.06</t>
  </si>
  <si>
    <t>1:50.54</t>
  </si>
  <si>
    <t>2:04.37</t>
  </si>
  <si>
    <t>4:56.05</t>
  </si>
  <si>
    <t>1:04.47</t>
  </si>
  <si>
    <t>1:47.22</t>
  </si>
  <si>
    <t>1:37.26</t>
  </si>
  <si>
    <t>3:31.50</t>
  </si>
  <si>
    <t>1:50.77</t>
  </si>
  <si>
    <t>2:04.63</t>
  </si>
  <si>
    <t>4:56.66</t>
  </si>
  <si>
    <t>1:04.62</t>
  </si>
  <si>
    <t>1:47.47</t>
  </si>
  <si>
    <t>1:37.50</t>
  </si>
  <si>
    <t>3:31.94</t>
  </si>
  <si>
    <t>1:51.00</t>
  </si>
  <si>
    <t>2:04.88</t>
  </si>
  <si>
    <t>4:57.27</t>
  </si>
  <si>
    <t>1:04.77</t>
  </si>
  <si>
    <t>1:47.73</t>
  </si>
  <si>
    <t>3:32.39</t>
  </si>
  <si>
    <t>1:51.23</t>
  </si>
  <si>
    <t>2:05.14</t>
  </si>
  <si>
    <t>4:57.89</t>
  </si>
  <si>
    <t>1:04.92</t>
  </si>
  <si>
    <t>1:47.99</t>
  </si>
  <si>
    <t>1:37.97</t>
  </si>
  <si>
    <t>3:32.83</t>
  </si>
  <si>
    <t>50 
FREE</t>
  </si>
  <si>
    <t>1:51.47</t>
  </si>
  <si>
    <t>2:05.40</t>
  </si>
  <si>
    <t>4:58.50</t>
  </si>
  <si>
    <t>1:05.07</t>
  </si>
  <si>
    <t>1:48.24</t>
  </si>
  <si>
    <t>1:38.21</t>
  </si>
  <si>
    <t>3:33.28</t>
  </si>
  <si>
    <t>1:51.70</t>
  </si>
  <si>
    <t>2:05.66</t>
  </si>
  <si>
    <t>4:59.12</t>
  </si>
  <si>
    <t>1:05.22</t>
  </si>
  <si>
    <t>1:48.50</t>
  </si>
  <si>
    <t>1:38.45</t>
  </si>
  <si>
    <t>3:33.73</t>
  </si>
  <si>
    <t>1:51.94</t>
  </si>
  <si>
    <t>2:05.92</t>
  </si>
  <si>
    <t>4:59.75</t>
  </si>
  <si>
    <t>1:05.37</t>
  </si>
  <si>
    <t>1:48.76</t>
  </si>
  <si>
    <t>1:38.69</t>
  </si>
  <si>
    <t>3:34.18</t>
  </si>
  <si>
    <t xml:space="preserve">ENTRY DEADLINE: MAY 31st </t>
  </si>
  <si>
    <t>1:52.17</t>
  </si>
  <si>
    <t>2:06.18</t>
  </si>
  <si>
    <t>5:00.37</t>
  </si>
  <si>
    <t>1:05.52</t>
  </si>
  <si>
    <t>1:49.02</t>
  </si>
  <si>
    <t>1:38.93</t>
  </si>
  <si>
    <t>3:34.64</t>
  </si>
  <si>
    <t>(Postmark Date)</t>
  </si>
  <si>
    <t>1:52.41</t>
  </si>
  <si>
    <t>2:06.44</t>
  </si>
  <si>
    <t>5:01.00</t>
  </si>
  <si>
    <t>1:05.68</t>
  </si>
  <si>
    <t>1:49.29</t>
  </si>
  <si>
    <t>1:39.17</t>
  </si>
  <si>
    <t>3:35.09</t>
  </si>
  <si>
    <t>1:52.65</t>
  </si>
  <si>
    <t>2:06.71</t>
  </si>
  <si>
    <t>5:01.63</t>
  </si>
  <si>
    <t>DIVING</t>
  </si>
  <si>
    <t>1:05.83</t>
  </si>
  <si>
    <t>1:49.55</t>
  </si>
  <si>
    <t>1:39.42</t>
  </si>
  <si>
    <t>3:35.55</t>
  </si>
  <si>
    <t>DIVER</t>
  </si>
  <si>
    <t># Dives</t>
  </si>
  <si>
    <t>1:52.89</t>
  </si>
  <si>
    <t>2:06.97</t>
  </si>
  <si>
    <t>5:02.26</t>
  </si>
  <si>
    <t>1:05.99</t>
  </si>
  <si>
    <t>Score</t>
  </si>
  <si>
    <t>1:49.81</t>
  </si>
  <si>
    <t>1:39.66</t>
  </si>
  <si>
    <t>3:36.01</t>
  </si>
  <si>
    <t>1:53.13</t>
  </si>
  <si>
    <t>2:07.24</t>
  </si>
  <si>
    <t>5:02.90</t>
  </si>
  <si>
    <t>1:06.14</t>
  </si>
  <si>
    <t>1:39.91</t>
  </si>
  <si>
    <t>3:36.47</t>
  </si>
  <si>
    <t>SCORE</t>
  </si>
  <si>
    <t>1:53.37</t>
  </si>
  <si>
    <t>2:07.50</t>
  </si>
  <si>
    <t>5:03.53</t>
  </si>
  <si>
    <t>1:06.30</t>
  </si>
  <si>
    <t>6 POINTS</t>
  </si>
  <si>
    <t>1:50.35</t>
  </si>
  <si>
    <t>1:40.16</t>
  </si>
  <si>
    <t>3:36.94</t>
  </si>
  <si>
    <t>11 POINTS</t>
  </si>
  <si>
    <t>1:53.61</t>
  </si>
  <si>
    <t>2:07.77</t>
  </si>
  <si>
    <t>5:04.17</t>
  </si>
  <si>
    <t>1:06.45</t>
  </si>
  <si>
    <t>1:50.62</t>
  </si>
  <si>
    <t>1:40.41</t>
  </si>
  <si>
    <t>3:37.40</t>
  </si>
  <si>
    <t>1:53.85</t>
  </si>
  <si>
    <t>2:08.04</t>
  </si>
  <si>
    <t>5:04.82</t>
  </si>
  <si>
    <t>1:06.61</t>
  </si>
  <si>
    <t>1:50.89</t>
  </si>
  <si>
    <t>1:40.66</t>
  </si>
  <si>
    <t>3:37.87</t>
  </si>
  <si>
    <t>1:54.10</t>
  </si>
  <si>
    <t>2:08.31</t>
  </si>
  <si>
    <t>5:05.46</t>
  </si>
  <si>
    <t>E-Mail To:</t>
  </si>
  <si>
    <t>1:06.77</t>
  </si>
  <si>
    <t>1:51.16</t>
  </si>
  <si>
    <t>1:40.91</t>
  </si>
  <si>
    <t>3:38.34</t>
  </si>
  <si>
    <t>1:54.34</t>
  </si>
  <si>
    <t>2:08.58</t>
  </si>
  <si>
    <t>5:06.11</t>
  </si>
  <si>
    <t>1:06.93</t>
  </si>
  <si>
    <t>1:51.43</t>
  </si>
  <si>
    <t>1:41.16</t>
  </si>
  <si>
    <t>3:38.81</t>
  </si>
  <si>
    <t>1:54.59</t>
  </si>
  <si>
    <t>2:08.86</t>
  </si>
  <si>
    <t>5:06.76</t>
  </si>
  <si>
    <t>1:07.09</t>
  </si>
  <si>
    <t>1:41.42</t>
  </si>
  <si>
    <t>3:39.28</t>
  </si>
  <si>
    <t>powerpoint@niscaonline.org</t>
  </si>
  <si>
    <t>1:54.83</t>
  </si>
  <si>
    <t>2:09.13</t>
  </si>
  <si>
    <t>5:07.42</t>
  </si>
  <si>
    <t>1:07.25</t>
  </si>
  <si>
    <t>1:51.98</t>
  </si>
  <si>
    <t>1:41.67</t>
  </si>
  <si>
    <t>3:39.76</t>
  </si>
  <si>
    <t>1:55.08</t>
  </si>
  <si>
    <t>2:09.40</t>
  </si>
  <si>
    <t>5:08.07</t>
  </si>
  <si>
    <t>1:07.41</t>
  </si>
  <si>
    <t>1:52.25</t>
  </si>
  <si>
    <t>1:41.93</t>
  </si>
  <si>
    <t>3:40.24</t>
  </si>
  <si>
    <t>1:55.33</t>
  </si>
  <si>
    <t>2:09.68</t>
  </si>
  <si>
    <t>5:08.73</t>
  </si>
  <si>
    <t>1:07.57</t>
  </si>
  <si>
    <t>1:52.53</t>
  </si>
  <si>
    <t>1:42.19</t>
  </si>
  <si>
    <t>3:40.72</t>
  </si>
  <si>
    <t>1:55.58</t>
  </si>
  <si>
    <t>2:09.96</t>
  </si>
  <si>
    <t>5:09.40</t>
  </si>
  <si>
    <t>1:07.74</t>
  </si>
  <si>
    <t>1:52.81</t>
  </si>
  <si>
    <t>1:42.45</t>
  </si>
  <si>
    <t>3:41.20</t>
  </si>
  <si>
    <t>1:55.83</t>
  </si>
  <si>
    <t>2:10.24</t>
  </si>
  <si>
    <t>5:10.06</t>
  </si>
  <si>
    <t>1:07.90</t>
  </si>
  <si>
    <t>1:53.09</t>
  </si>
  <si>
    <t>1:42.71</t>
  </si>
  <si>
    <t>3:41.68</t>
  </si>
  <si>
    <t>100 
FLY</t>
  </si>
  <si>
    <t>1:56.09</t>
  </si>
  <si>
    <t>2:10.52</t>
  </si>
  <si>
    <t>5:10.73</t>
  </si>
  <si>
    <t>1:08.06</t>
  </si>
  <si>
    <t>1:42.97</t>
  </si>
  <si>
    <t>3:42.17</t>
  </si>
  <si>
    <t>1:56.34</t>
  </si>
  <si>
    <t>2:10.80</t>
  </si>
  <si>
    <t>5:11.40</t>
  </si>
  <si>
    <t>1:08.23</t>
  </si>
  <si>
    <t>1:53.66</t>
  </si>
  <si>
    <t>1:43.23</t>
  </si>
  <si>
    <t>3:42.66</t>
  </si>
  <si>
    <t>1:56.59</t>
  </si>
  <si>
    <t>2:11.08</t>
  </si>
  <si>
    <t>5:12.08</t>
  </si>
  <si>
    <t>1:08.40</t>
  </si>
  <si>
    <t>1:53.94</t>
  </si>
  <si>
    <t>1:43.50</t>
  </si>
  <si>
    <t>3:43.15</t>
  </si>
  <si>
    <t>1:56.85</t>
  </si>
  <si>
    <t>2:11.36</t>
  </si>
  <si>
    <t>5:12.75</t>
  </si>
  <si>
    <t>1:08.56</t>
  </si>
  <si>
    <t>1:54.23</t>
  </si>
  <si>
    <t>1:43.76</t>
  </si>
  <si>
    <t>3:43.64</t>
  </si>
  <si>
    <t>1:57.11</t>
  </si>
  <si>
    <t>2:11.65</t>
  </si>
  <si>
    <t>5:13.43</t>
  </si>
  <si>
    <t>1:08.73</t>
  </si>
  <si>
    <t>1:54.52</t>
  </si>
  <si>
    <t>1:44.03</t>
  </si>
  <si>
    <t>3:44.13</t>
  </si>
  <si>
    <t>1:57.36</t>
  </si>
  <si>
    <t>2:11.93</t>
  </si>
  <si>
    <t>5:14.11</t>
  </si>
  <si>
    <t>1:00.09</t>
  </si>
  <si>
    <t>1:08.90</t>
  </si>
  <si>
    <t>1:54.80</t>
  </si>
  <si>
    <t>1:44.30</t>
  </si>
  <si>
    <t>3:44.63</t>
  </si>
  <si>
    <t>2:12.22</t>
  </si>
  <si>
    <t>100 
Free</t>
  </si>
  <si>
    <t>5:14.80</t>
  </si>
  <si>
    <t>1:00.24</t>
  </si>
  <si>
    <t>1:09.07</t>
  </si>
  <si>
    <t>1:55.09</t>
  </si>
  <si>
    <t>1:44.57</t>
  </si>
  <si>
    <t>3:45.13</t>
  </si>
  <si>
    <t>1:57.88</t>
  </si>
  <si>
    <t>2:12.51</t>
  </si>
  <si>
    <t>1:00.25</t>
  </si>
  <si>
    <t>5:15.49</t>
  </si>
  <si>
    <t>1:00.38</t>
  </si>
  <si>
    <t>1:09.24</t>
  </si>
  <si>
    <t>1:55.39</t>
  </si>
  <si>
    <t>1:44.84</t>
  </si>
  <si>
    <t>3:45.63</t>
  </si>
  <si>
    <t>1:58.15</t>
  </si>
  <si>
    <t>2:12.80</t>
  </si>
  <si>
    <t>1:00.41</t>
  </si>
  <si>
    <t>5:16.18</t>
  </si>
  <si>
    <t>1:00.53</t>
  </si>
  <si>
    <t>1:09.41</t>
  </si>
  <si>
    <t>1:55.68</t>
  </si>
  <si>
    <t>1:45.11</t>
  </si>
  <si>
    <t>3:46.13</t>
  </si>
  <si>
    <t>1:58.41</t>
  </si>
  <si>
    <t>2:13.09</t>
  </si>
  <si>
    <t>5:16.88</t>
  </si>
  <si>
    <t>1:00.67</t>
  </si>
  <si>
    <t>1:09.58</t>
  </si>
  <si>
    <t>1:55.97</t>
  </si>
  <si>
    <t>1:45.38</t>
  </si>
  <si>
    <t>3:46.64</t>
  </si>
  <si>
    <t>Rules and information on back</t>
  </si>
  <si>
    <t>1:58.67</t>
  </si>
  <si>
    <t>2:13.38</t>
  </si>
  <si>
    <t>1:00.73</t>
  </si>
  <si>
    <t>5:17.57</t>
  </si>
  <si>
    <t>1:00.82</t>
  </si>
  <si>
    <t>1:09.75</t>
  </si>
  <si>
    <t>1:45.66</t>
  </si>
  <si>
    <t>3:47.14</t>
  </si>
  <si>
    <t>1:58.94</t>
  </si>
  <si>
    <t>2:13.67</t>
  </si>
  <si>
    <t>1:00.90</t>
  </si>
  <si>
    <t>5:18.27</t>
  </si>
  <si>
    <t>1:00.97</t>
  </si>
  <si>
    <t>1:09.93</t>
  </si>
  <si>
    <t>1:56.57</t>
  </si>
  <si>
    <t>1:45.94</t>
  </si>
  <si>
    <t>3:47.65</t>
  </si>
  <si>
    <t>1:59.20</t>
  </si>
  <si>
    <t>2:13.97</t>
  </si>
  <si>
    <t>1:01.06</t>
  </si>
  <si>
    <t>5:18.98</t>
  </si>
  <si>
    <t>1:01.11</t>
  </si>
  <si>
    <t>1:10.10</t>
  </si>
  <si>
    <t>1:56.87</t>
  </si>
  <si>
    <t>3:48.17</t>
  </si>
  <si>
    <t>2:14.26</t>
  </si>
  <si>
    <t>500 
FREE</t>
  </si>
  <si>
    <t>5:19.69</t>
  </si>
  <si>
    <t>1:01.26</t>
  </si>
  <si>
    <t>1:10.28</t>
  </si>
  <si>
    <t>1:57.17</t>
  </si>
  <si>
    <t>1:46.50</t>
  </si>
  <si>
    <t>3:48.68</t>
  </si>
  <si>
    <t>1:59.74</t>
  </si>
  <si>
    <t>2:14.56</t>
  </si>
  <si>
    <t>1:01.40</t>
  </si>
  <si>
    <t>5:20.40</t>
  </si>
  <si>
    <t>1:01.41</t>
  </si>
  <si>
    <t>1:10.45</t>
  </si>
  <si>
    <t>1:57.47</t>
  </si>
  <si>
    <t>1:46.78</t>
  </si>
  <si>
    <t>3:49.20</t>
  </si>
  <si>
    <t>2:00.01</t>
  </si>
  <si>
    <t>2:14.86</t>
  </si>
  <si>
    <t>1:01.56</t>
  </si>
  <si>
    <t>5:21.11</t>
  </si>
  <si>
    <t>1:10.63</t>
  </si>
  <si>
    <t>1:57.77</t>
  </si>
  <si>
    <t>1:47.06</t>
  </si>
  <si>
    <t>3:49.72</t>
  </si>
  <si>
    <t>NISCA MEMBER - FREE</t>
  </si>
  <si>
    <t>2:00.28</t>
  </si>
  <si>
    <t>2:15.16</t>
  </si>
  <si>
    <t>1:01.73</t>
  </si>
  <si>
    <t>5:21.83</t>
  </si>
  <si>
    <t>1:01.72</t>
  </si>
  <si>
    <t>1:10.81</t>
  </si>
  <si>
    <t>1:47.34</t>
  </si>
  <si>
    <t>3:50.24</t>
  </si>
  <si>
    <t>2:00.55</t>
  </si>
  <si>
    <t>2:15.46</t>
  </si>
  <si>
    <t>1:01.90</t>
  </si>
  <si>
    <t>5:22.54</t>
  </si>
  <si>
    <t>1:01.87</t>
  </si>
  <si>
    <t>1:10.99</t>
  </si>
  <si>
    <t>1:58.38</t>
  </si>
  <si>
    <t>3:50.76</t>
  </si>
  <si>
    <t>(Attach a photocopy of your membership card. Card is available for printing at www.niscaonline.org)</t>
  </si>
  <si>
    <t>2:00.82</t>
  </si>
  <si>
    <t>2:15.76</t>
  </si>
  <si>
    <t>1:02.07</t>
  </si>
  <si>
    <t>5:23.27</t>
  </si>
  <si>
    <t>1:02.02</t>
  </si>
  <si>
    <t>1:11.16</t>
  </si>
  <si>
    <t>1:58.69</t>
  </si>
  <si>
    <t>1:47.92</t>
  </si>
  <si>
    <t>3:51.29</t>
  </si>
  <si>
    <t>2:01.10</t>
  </si>
  <si>
    <t>2:16.06</t>
  </si>
  <si>
    <t>200
FREE
RELAY</t>
  </si>
  <si>
    <t>1:02.24</t>
  </si>
  <si>
    <t>5:23.99</t>
  </si>
  <si>
    <t>1:02.17</t>
  </si>
  <si>
    <t>1:11.35</t>
  </si>
  <si>
    <t>1:48.20</t>
  </si>
  <si>
    <t>3:51.81</t>
  </si>
  <si>
    <t>2:01.37</t>
  </si>
  <si>
    <t>2:16.37</t>
  </si>
  <si>
    <t>1:02.42</t>
  </si>
  <si>
    <t>5:24.72</t>
  </si>
  <si>
    <t>1:02.33</t>
  </si>
  <si>
    <t>1:11.53</t>
  </si>
  <si>
    <t>1:59.31</t>
  </si>
  <si>
    <t>1:48.49</t>
  </si>
  <si>
    <t>3:52.34</t>
  </si>
  <si>
    <t>2:01.65</t>
  </si>
  <si>
    <t>2:16.68</t>
  </si>
  <si>
    <t>1:02.59</t>
  </si>
  <si>
    <t>5:25.46</t>
  </si>
  <si>
    <t>1:02.48</t>
  </si>
  <si>
    <t>1:11.71</t>
  </si>
  <si>
    <t>1:59.63</t>
  </si>
  <si>
    <t>1:48.79</t>
  </si>
  <si>
    <t>3:52.88</t>
  </si>
  <si>
    <t>2:01.93</t>
  </si>
  <si>
    <t>2:16.98</t>
  </si>
  <si>
    <t>1:02.76</t>
  </si>
  <si>
    <t>5:26.19</t>
  </si>
  <si>
    <t>1:02.64</t>
  </si>
  <si>
    <t>1:11.89</t>
  </si>
  <si>
    <t>1:59.94</t>
  </si>
  <si>
    <t>1:49.08</t>
  </si>
  <si>
    <t>3:53.41</t>
  </si>
  <si>
    <t>2:02.21</t>
  </si>
  <si>
    <t>2:17.29</t>
  </si>
  <si>
    <t>1:02.94</t>
  </si>
  <si>
    <t>5:26.93</t>
  </si>
  <si>
    <t>1:02.79</t>
  </si>
  <si>
    <t>1:12.08</t>
  </si>
  <si>
    <t>2:00.26</t>
  </si>
  <si>
    <t>1:49.37</t>
  </si>
  <si>
    <t>3:53.95</t>
  </si>
  <si>
    <t>2:02.49</t>
  </si>
  <si>
    <t>2:17.60</t>
  </si>
  <si>
    <t>1:03.11</t>
  </si>
  <si>
    <t>5:27.67</t>
  </si>
  <si>
    <t>1:02.95</t>
  </si>
  <si>
    <t>1:12.26</t>
  </si>
  <si>
    <t>2:00.57</t>
  </si>
  <si>
    <t>1:49.67</t>
  </si>
  <si>
    <t>3:54.49</t>
  </si>
  <si>
    <t>2:02.77</t>
  </si>
  <si>
    <t>2:17.92</t>
  </si>
  <si>
    <t>1:03.29</t>
  </si>
  <si>
    <t>5:28.42</t>
  </si>
  <si>
    <t>1:12.45</t>
  </si>
  <si>
    <t>2:00.89</t>
  </si>
  <si>
    <t>1:49.97</t>
  </si>
  <si>
    <t>3:55.03</t>
  </si>
  <si>
    <t>2:03.05</t>
  </si>
  <si>
    <t>2:18.23</t>
  </si>
  <si>
    <t>1:03.47</t>
  </si>
  <si>
    <t>5:29.17</t>
  </si>
  <si>
    <t>1:03.27</t>
  </si>
  <si>
    <t>1:12.63</t>
  </si>
  <si>
    <t>2:01.21</t>
  </si>
  <si>
    <t>1:50.27</t>
  </si>
  <si>
    <t>3:55.58</t>
  </si>
  <si>
    <t>NON-MEMBER - $10.00</t>
  </si>
  <si>
    <t>2:03.34</t>
  </si>
  <si>
    <t>2:18.54</t>
  </si>
  <si>
    <t>1:03.65</t>
  </si>
  <si>
    <t>5:29.92</t>
  </si>
  <si>
    <t>1:03.43</t>
  </si>
  <si>
    <t>1:12.82</t>
  </si>
  <si>
    <t>2:01.54</t>
  </si>
  <si>
    <t>1:50.57</t>
  </si>
  <si>
    <t>3:56.13</t>
  </si>
  <si>
    <t>2:03.62</t>
  </si>
  <si>
    <t>2:18.86</t>
  </si>
  <si>
    <t>1:03.83</t>
  </si>
  <si>
    <t>5:30.68</t>
  </si>
  <si>
    <t>1:13.01</t>
  </si>
  <si>
    <t>2:01.86</t>
  </si>
  <si>
    <t>1:50.87</t>
  </si>
  <si>
    <t>3:56.68</t>
  </si>
  <si>
    <t>2:03.91</t>
  </si>
  <si>
    <t>2:19.18</t>
  </si>
  <si>
    <t>1:04.01</t>
  </si>
  <si>
    <t>5:31.44</t>
  </si>
  <si>
    <t>1:03.75</t>
  </si>
  <si>
    <t>1:13.20</t>
  </si>
  <si>
    <t>2:02.19</t>
  </si>
  <si>
    <t>1:51.18</t>
  </si>
  <si>
    <t>3:57.23</t>
  </si>
  <si>
    <t>2:04.20</t>
  </si>
  <si>
    <t>2:19.50</t>
  </si>
  <si>
    <t>1:04.19</t>
  </si>
  <si>
    <t>5:32.20</t>
  </si>
  <si>
    <t>1:03.91</t>
  </si>
  <si>
    <t>1:13.39</t>
  </si>
  <si>
    <t>2:02.52</t>
  </si>
  <si>
    <t>1:51.48</t>
  </si>
  <si>
    <t>3:57.78</t>
  </si>
  <si>
    <t>2:04.49</t>
  </si>
  <si>
    <t>2:19.82</t>
  </si>
  <si>
    <t>1:04.37</t>
  </si>
  <si>
    <t>5:32.97</t>
  </si>
  <si>
    <t>1:04.07</t>
  </si>
  <si>
    <t>1:13.58</t>
  </si>
  <si>
    <t>2:02.85</t>
  </si>
  <si>
    <t>1:51.79</t>
  </si>
  <si>
    <t>3:58.34</t>
  </si>
  <si>
    <t>2:04.78</t>
  </si>
  <si>
    <t>2:20.14</t>
  </si>
  <si>
    <t>1:04.56</t>
  </si>
  <si>
    <t>5:33.74</t>
  </si>
  <si>
    <t>1:04.24</t>
  </si>
  <si>
    <t>1:13.78</t>
  </si>
  <si>
    <t>2:03.18</t>
  </si>
  <si>
    <t>1:52.10</t>
  </si>
  <si>
    <t>3:58.90</t>
  </si>
  <si>
    <t>2:05.07</t>
  </si>
  <si>
    <t>2:20.46</t>
  </si>
  <si>
    <t>100 
Back</t>
  </si>
  <si>
    <t>1:04.74</t>
  </si>
  <si>
    <t>5:34.51</t>
  </si>
  <si>
    <t>1:04.40</t>
  </si>
  <si>
    <t>1:13.97</t>
  </si>
  <si>
    <t>2:03.51</t>
  </si>
  <si>
    <t>3:59.46</t>
  </si>
  <si>
    <t>2:05.37</t>
  </si>
  <si>
    <t>2:20.80</t>
  </si>
  <si>
    <t>The NISCA Power Point/National Dual Meet Team Ranking Program</t>
  </si>
  <si>
    <t>1:04.93</t>
  </si>
  <si>
    <t>5:35.29</t>
  </si>
  <si>
    <t>1:04.57</t>
  </si>
  <si>
    <t>1:14.16</t>
  </si>
  <si>
    <t>2:03.84</t>
  </si>
  <si>
    <t>1:52.72</t>
  </si>
  <si>
    <t>4:00.03</t>
  </si>
  <si>
    <t>2:21.11</t>
  </si>
  <si>
    <t>1:05.12</t>
  </si>
  <si>
    <t>5:36.07</t>
  </si>
  <si>
    <t>1:04.73</t>
  </si>
  <si>
    <t>1:14.36</t>
  </si>
  <si>
    <t>2:04.18</t>
  </si>
  <si>
    <t>1:53.04</t>
  </si>
  <si>
    <t>4:00.60</t>
  </si>
  <si>
    <t>2:05.96</t>
  </si>
  <si>
    <t>2:21.44</t>
  </si>
  <si>
    <t>1:05.30</t>
  </si>
  <si>
    <t>5:36.85</t>
  </si>
  <si>
    <t>1:04.90</t>
  </si>
  <si>
    <t>1:14.56</t>
  </si>
  <si>
    <t>2:04.52</t>
  </si>
  <si>
    <t>1:53.36</t>
  </si>
  <si>
    <t>4:01.17</t>
  </si>
  <si>
    <t>2:06.26</t>
  </si>
  <si>
    <t>2:21.77</t>
  </si>
  <si>
    <t>1:05.49</t>
  </si>
  <si>
    <t>5:37.64</t>
  </si>
  <si>
    <t>1:14.75</t>
  </si>
  <si>
    <t>2:04.86</t>
  </si>
  <si>
    <t>1:53.67</t>
  </si>
  <si>
    <t>4:01.74</t>
  </si>
  <si>
    <t>2:06.56</t>
  </si>
  <si>
    <t>2:22.10</t>
  </si>
  <si>
    <t>5:38.43</t>
  </si>
  <si>
    <t>1:05.24</t>
  </si>
  <si>
    <t>1:14.95</t>
  </si>
  <si>
    <t>2:05.20</t>
  </si>
  <si>
    <t>1:53.99</t>
  </si>
  <si>
    <t>4:02.32</t>
  </si>
  <si>
    <t>2:06.86</t>
  </si>
  <si>
    <t>2:22.43</t>
  </si>
  <si>
    <t>1:05.88</t>
  </si>
  <si>
    <t>5:39.23</t>
  </si>
  <si>
    <t>1:05.40</t>
  </si>
  <si>
    <t>1:15.15</t>
  </si>
  <si>
    <t>2:05.55</t>
  </si>
  <si>
    <t>1:54.32</t>
  </si>
  <si>
    <t>4:02.90</t>
  </si>
  <si>
    <t>2:07.16</t>
  </si>
  <si>
    <t>2:22.77</t>
  </si>
  <si>
    <t>1:06.07</t>
  </si>
  <si>
    <t>100 
BREAST</t>
  </si>
  <si>
    <t>5:40.02</t>
  </si>
  <si>
    <t>1:05.58</t>
  </si>
  <si>
    <t>1:15.35</t>
  </si>
  <si>
    <t>2:05.89</t>
  </si>
  <si>
    <t>1:54.64</t>
  </si>
  <si>
    <t>4:03.48</t>
  </si>
  <si>
    <t>2:07.46</t>
  </si>
  <si>
    <t>2:23.10</t>
  </si>
  <si>
    <t>1:06.26</t>
  </si>
  <si>
    <t>5:40.83</t>
  </si>
  <si>
    <t>1:05.75</t>
  </si>
  <si>
    <t>1:15.56</t>
  </si>
  <si>
    <t>2:06.24</t>
  </si>
  <si>
    <t>1:54.96</t>
  </si>
  <si>
    <t>4:04.06</t>
  </si>
  <si>
    <t>2:23.44</t>
  </si>
  <si>
    <t>1:06.46</t>
  </si>
  <si>
    <t>5:41.63</t>
  </si>
  <si>
    <t>1:05.92</t>
  </si>
  <si>
    <t>1:15.76</t>
  </si>
  <si>
    <t>2:06.59</t>
  </si>
  <si>
    <t>1:55.29</t>
  </si>
  <si>
    <t>4:04.65</t>
  </si>
  <si>
    <t>2:08.07</t>
  </si>
  <si>
    <t>2:23.78</t>
  </si>
  <si>
    <t>1:06.65</t>
  </si>
  <si>
    <t>5:42.44</t>
  </si>
  <si>
    <t>1:06.09</t>
  </si>
  <si>
    <t>1:15.96</t>
  </si>
  <si>
    <t>2:06.94</t>
  </si>
  <si>
    <t>1:55.62</t>
  </si>
  <si>
    <t>4:05.24</t>
  </si>
  <si>
    <t>2:08.38</t>
  </si>
  <si>
    <t>2:24.12</t>
  </si>
  <si>
    <t>1:06.85</t>
  </si>
  <si>
    <t>5:43.26</t>
  </si>
  <si>
    <t>1:16.17</t>
  </si>
  <si>
    <t>2:07.29</t>
  </si>
  <si>
    <t>1:55.95</t>
  </si>
  <si>
    <t>4:05.83</t>
  </si>
  <si>
    <t>2:08.69</t>
  </si>
  <si>
    <t>2:24.46</t>
  </si>
  <si>
    <t>1:07.05</t>
  </si>
  <si>
    <t>5:44.08</t>
  </si>
  <si>
    <t>1:06.44</t>
  </si>
  <si>
    <t>1:16.37</t>
  </si>
  <si>
    <t>2:07.65</t>
  </si>
  <si>
    <t>1:56.28</t>
  </si>
  <si>
    <t>4:06.43</t>
  </si>
  <si>
    <t>2:09.00</t>
  </si>
  <si>
    <t>2:24.80</t>
  </si>
  <si>
    <t>5:44.90</t>
  </si>
  <si>
    <t>1:16.58</t>
  </si>
  <si>
    <t>2:08.00</t>
  </si>
  <si>
    <t>1:56.62</t>
  </si>
  <si>
    <t>4:07.03</t>
  </si>
  <si>
    <t>400
FREE
RELAY</t>
  </si>
  <si>
    <t>2:09.31</t>
  </si>
  <si>
    <t>2:25.15</t>
  </si>
  <si>
    <t>1:07.46</t>
  </si>
  <si>
    <t>5:45.72</t>
  </si>
  <si>
    <t>1:06.79</t>
  </si>
  <si>
    <t>1:16.79</t>
  </si>
  <si>
    <t>2:08.36</t>
  </si>
  <si>
    <t>1:56.95</t>
  </si>
  <si>
    <t>4:07.63</t>
  </si>
  <si>
    <t>2:09.63</t>
  </si>
  <si>
    <t>2:25.50</t>
  </si>
  <si>
    <t>1:07.65</t>
  </si>
  <si>
    <t>1:00.19</t>
  </si>
  <si>
    <t>5:46.55</t>
  </si>
  <si>
    <t>1:06.97</t>
  </si>
  <si>
    <t>1:17.00</t>
  </si>
  <si>
    <t>2:08.72</t>
  </si>
  <si>
    <t>1:57.29</t>
  </si>
  <si>
    <t>4:08.23</t>
  </si>
  <si>
    <t>2:09.94</t>
  </si>
  <si>
    <t>2:25.84</t>
  </si>
  <si>
    <t>1:07.85</t>
  </si>
  <si>
    <t>1:00.34</t>
  </si>
  <si>
    <t>5:47.39</t>
  </si>
  <si>
    <t>1:07.15</t>
  </si>
  <si>
    <t>1:17.21</t>
  </si>
  <si>
    <t>2:09.09</t>
  </si>
  <si>
    <t>1:57.63</t>
  </si>
  <si>
    <t>4:08.84</t>
  </si>
  <si>
    <t>2:10.26</t>
  </si>
  <si>
    <t>2:26.19</t>
  </si>
  <si>
    <t>1:00.49</t>
  </si>
  <si>
    <t>5:48.23</t>
  </si>
  <si>
    <t>1:07.33</t>
  </si>
  <si>
    <t>1:17.42</t>
  </si>
  <si>
    <t>2:09.45</t>
  </si>
  <si>
    <t>1:57.97</t>
  </si>
  <si>
    <t>4:09.45</t>
  </si>
  <si>
    <t>2:10.58</t>
  </si>
  <si>
    <t>2:26.54</t>
  </si>
  <si>
    <t>1:08.26</t>
  </si>
  <si>
    <t>1:00.64</t>
  </si>
  <si>
    <t>5:49.07</t>
  </si>
  <si>
    <t>1:07.51</t>
  </si>
  <si>
    <t>1:17.63</t>
  </si>
  <si>
    <t>2:09.82</t>
  </si>
  <si>
    <t>1:58.32</t>
  </si>
  <si>
    <t>4:10.06</t>
  </si>
  <si>
    <t>2:10.90</t>
  </si>
  <si>
    <t>2:26.90</t>
  </si>
  <si>
    <t>1:08.47</t>
  </si>
  <si>
    <t>1:00.79</t>
  </si>
  <si>
    <t>5:49.91</t>
  </si>
  <si>
    <t>1:07.69</t>
  </si>
  <si>
    <t>1:17.85</t>
  </si>
  <si>
    <t>2:10.19</t>
  </si>
  <si>
    <t>4:10.68</t>
  </si>
  <si>
    <t>2:11.22</t>
  </si>
  <si>
    <t>2:27.25</t>
  </si>
  <si>
    <t>1:08.67</t>
  </si>
  <si>
    <t>1:00.94</t>
  </si>
  <si>
    <t>5:50.76</t>
  </si>
  <si>
    <t>1:07.87</t>
  </si>
  <si>
    <t>1:18.06</t>
  </si>
  <si>
    <t>2:10.56</t>
  </si>
  <si>
    <t>1:59.01</t>
  </si>
  <si>
    <t>4:11.30</t>
  </si>
  <si>
    <t>2:11.54</t>
  </si>
  <si>
    <t>2:27.61</t>
  </si>
  <si>
    <t>1:08.88</t>
  </si>
  <si>
    <t>1:01.09</t>
  </si>
  <si>
    <t>5:51.62</t>
  </si>
  <si>
    <t>1:08.05</t>
  </si>
  <si>
    <t>1:18.28</t>
  </si>
  <si>
    <t>2:10.93</t>
  </si>
  <si>
    <t>1:59.36</t>
  </si>
  <si>
    <t>4:11.92</t>
  </si>
  <si>
    <t>2:11.87</t>
  </si>
  <si>
    <t>2:27.97</t>
  </si>
  <si>
    <t>1:09.09</t>
  </si>
  <si>
    <t>1:01.24</t>
  </si>
  <si>
    <t>5:52.48</t>
  </si>
  <si>
    <t>1:08.24</t>
  </si>
  <si>
    <t>1:18.50</t>
  </si>
  <si>
    <t>(800) 835-2611        (616) 247-1033
3286 Kentland Ct. S.E., Grand Rapids, MI 49458</t>
  </si>
  <si>
    <t>2:11.31</t>
  </si>
  <si>
    <t>1:59.72</t>
  </si>
  <si>
    <t>4:12.55</t>
  </si>
  <si>
    <t>2:12.19</t>
  </si>
  <si>
    <t>2:28.33</t>
  </si>
  <si>
    <t>1:09.30</t>
  </si>
  <si>
    <t>1:01.39</t>
  </si>
  <si>
    <t>5:53.34</t>
  </si>
  <si>
    <t>1:08.42</t>
  </si>
  <si>
    <t>1:18.72</t>
  </si>
  <si>
    <t>2:11.69</t>
  </si>
  <si>
    <t>2:00.07</t>
  </si>
  <si>
    <t>4:13.17</t>
  </si>
  <si>
    <t>2:12.52</t>
  </si>
  <si>
    <t>2:28.69</t>
  </si>
  <si>
    <t>1:09.52</t>
  </si>
  <si>
    <t>1:01.55</t>
  </si>
  <si>
    <t>5:54.20</t>
  </si>
  <si>
    <t>1:08.61</t>
  </si>
  <si>
    <t>1:18.94</t>
  </si>
  <si>
    <t>2:12.07</t>
  </si>
  <si>
    <t>2:00.43</t>
  </si>
  <si>
    <t>4:13.81</t>
  </si>
  <si>
    <t>2:12.85</t>
  </si>
  <si>
    <t>2:29.05</t>
  </si>
  <si>
    <t>1:09.73</t>
  </si>
  <si>
    <t>1:01.70</t>
  </si>
  <si>
    <t>5:55.07</t>
  </si>
  <si>
    <t>1:08.79</t>
  </si>
  <si>
    <t>1:19.16</t>
  </si>
  <si>
    <t>2:12.45</t>
  </si>
  <si>
    <t>2:00.78</t>
  </si>
  <si>
    <t>4:14.44</t>
  </si>
  <si>
    <t>2:13.18</t>
  </si>
  <si>
    <t>2:29.42</t>
  </si>
  <si>
    <t>1:09.95</t>
  </si>
  <si>
    <t>1:01.86</t>
  </si>
  <si>
    <t>5:55.95</t>
  </si>
  <si>
    <t>1:08.98</t>
  </si>
  <si>
    <t>1:19.38</t>
  </si>
  <si>
    <t>2:12.83</t>
  </si>
  <si>
    <t>2:01.15</t>
  </si>
  <si>
    <t>4:15.08</t>
  </si>
  <si>
    <t>2:13.51</t>
  </si>
  <si>
    <t>2:29.79</t>
  </si>
  <si>
    <t>1:10.16</t>
  </si>
  <si>
    <t>1:02.01</t>
  </si>
  <si>
    <t>5:56.83</t>
  </si>
  <si>
    <t>1:09.17</t>
  </si>
  <si>
    <t>1:19.61</t>
  </si>
  <si>
    <t>2:13.22</t>
  </si>
  <si>
    <t>2:01.51</t>
  </si>
  <si>
    <t>4:15.72</t>
  </si>
  <si>
    <t>2:13.85</t>
  </si>
  <si>
    <t>2:30.16</t>
  </si>
  <si>
    <t>1:10.38</t>
  </si>
  <si>
    <t>5:57.71</t>
  </si>
  <si>
    <t>1:09.36</t>
  </si>
  <si>
    <t>1:19.83</t>
  </si>
  <si>
    <t>2:13.61</t>
  </si>
  <si>
    <t>4:16.36</t>
  </si>
  <si>
    <t>POWER POINT TOTAL:</t>
  </si>
  <si>
    <t>2:14.18</t>
  </si>
  <si>
    <t>2:30.53</t>
  </si>
  <si>
    <t>1:10.60</t>
  </si>
  <si>
    <t>5:58.60</t>
  </si>
  <si>
    <t>1:09.55</t>
  </si>
  <si>
    <t>1:20.06</t>
  </si>
  <si>
    <t>2:14.00</t>
  </si>
  <si>
    <t>2:02.24</t>
  </si>
  <si>
    <t>4:17.01</t>
  </si>
  <si>
    <t>POWER POINT TOTAL</t>
  </si>
  <si>
    <t>2:14.52</t>
  </si>
  <si>
    <t>2:30.90</t>
  </si>
  <si>
    <t>1:10.82</t>
  </si>
  <si>
    <t>5:59.49</t>
  </si>
  <si>
    <t>1:09.74</t>
  </si>
  <si>
    <t>1:20.28</t>
  </si>
  <si>
    <t>2:14.39</t>
  </si>
  <si>
    <t>4:17.66</t>
  </si>
  <si>
    <t>2:31.27</t>
  </si>
  <si>
    <t>1:11.04</t>
  </si>
  <si>
    <t>6:00.39</t>
  </si>
  <si>
    <t>1:09.94</t>
  </si>
  <si>
    <t>1:20.51</t>
  </si>
  <si>
    <t>2:14.78</t>
  </si>
  <si>
    <t>2:02.98</t>
  </si>
  <si>
    <t>4:18.31</t>
  </si>
  <si>
    <t>2:15.20</t>
  </si>
  <si>
    <t>2:31.65</t>
  </si>
  <si>
    <t>1:11.27</t>
  </si>
  <si>
    <t>1:02.80</t>
  </si>
  <si>
    <t>6:01.29</t>
  </si>
  <si>
    <t>1:10.13</t>
  </si>
  <si>
    <t>1:20.74</t>
  </si>
  <si>
    <t>2:15.18</t>
  </si>
  <si>
    <t>2:03.35</t>
  </si>
  <si>
    <t>4:18.97</t>
  </si>
  <si>
    <t>2:15.54</t>
  </si>
  <si>
    <t>2:32.03</t>
  </si>
  <si>
    <t>1:11.49</t>
  </si>
  <si>
    <t>1:02.96</t>
  </si>
  <si>
    <t>6:02.20</t>
  </si>
  <si>
    <t>1:10.33</t>
  </si>
  <si>
    <t>1:20.97</t>
  </si>
  <si>
    <t>2:15.58</t>
  </si>
  <si>
    <t>2:03.73</t>
  </si>
  <si>
    <t>4:19.63</t>
  </si>
  <si>
    <t>2:15.89</t>
  </si>
  <si>
    <t>2:32.41</t>
  </si>
  <si>
    <t>1:11.72</t>
  </si>
  <si>
    <t>1:03.13</t>
  </si>
  <si>
    <t>6:03.11</t>
  </si>
  <si>
    <t>1:10.52</t>
  </si>
  <si>
    <t>1:21.21</t>
  </si>
  <si>
    <t>2:15.98</t>
  </si>
  <si>
    <t>2:04.11</t>
  </si>
  <si>
    <t>4:20.29</t>
  </si>
  <si>
    <t>2:16.23</t>
  </si>
  <si>
    <t>2:32.79</t>
  </si>
  <si>
    <t>1:11.94</t>
  </si>
  <si>
    <t>6:04.02</t>
  </si>
  <si>
    <t>1:10.72</t>
  </si>
  <si>
    <t>1:21.44</t>
  </si>
  <si>
    <t>2:16.39</t>
  </si>
  <si>
    <t>4:20.96</t>
  </si>
  <si>
    <t>2:16.58</t>
  </si>
  <si>
    <t>2:33.17</t>
  </si>
  <si>
    <t>1:12.17</t>
  </si>
  <si>
    <t>6:04.94</t>
  </si>
  <si>
    <t>1:10.92</t>
  </si>
  <si>
    <t>1:21.68</t>
  </si>
  <si>
    <t>2:16.79</t>
  </si>
  <si>
    <t>2:04.87</t>
  </si>
  <si>
    <t>4:21.63</t>
  </si>
  <si>
    <t>2:16.93</t>
  </si>
  <si>
    <t>2:33.56</t>
  </si>
  <si>
    <t>1:12.40</t>
  </si>
  <si>
    <t>1:03.61</t>
  </si>
  <si>
    <t>6:05.87</t>
  </si>
  <si>
    <t>1:11.12</t>
  </si>
  <si>
    <t>1:21.91</t>
  </si>
  <si>
    <t>2:17.20</t>
  </si>
  <si>
    <t>2:05.26</t>
  </si>
  <si>
    <t>4:22.30</t>
  </si>
  <si>
    <t>2:17.28</t>
  </si>
  <si>
    <t>2:33.95</t>
  </si>
  <si>
    <t>1:03.78</t>
  </si>
  <si>
    <t>6:06.79</t>
  </si>
  <si>
    <t>1:11.32</t>
  </si>
  <si>
    <t>1:22.15</t>
  </si>
  <si>
    <t>2:17.61</t>
  </si>
  <si>
    <t>2:05.64</t>
  </si>
  <si>
    <t>4:22.98</t>
  </si>
  <si>
    <t>2:17.64</t>
  </si>
  <si>
    <t>2:34.34</t>
  </si>
  <si>
    <t>1:12.87</t>
  </si>
  <si>
    <t>1:03.94</t>
  </si>
  <si>
    <t>6:07.73</t>
  </si>
  <si>
    <t>1:11.52</t>
  </si>
  <si>
    <t>1:22.39</t>
  </si>
  <si>
    <t>2:18.03</t>
  </si>
  <si>
    <t>2:06.03</t>
  </si>
  <si>
    <t>4:23.66</t>
  </si>
  <si>
    <t>2:17.99</t>
  </si>
  <si>
    <t>2:34.73</t>
  </si>
  <si>
    <t>1:13.10</t>
  </si>
  <si>
    <t>1:04.11</t>
  </si>
  <si>
    <t>6:08.67</t>
  </si>
  <si>
    <t>1:22.63</t>
  </si>
  <si>
    <t>2:18.44</t>
  </si>
  <si>
    <t>2:06.43</t>
  </si>
  <si>
    <t>4:24.34</t>
  </si>
  <si>
    <t>2:18.35</t>
  </si>
  <si>
    <t>2:35.12</t>
  </si>
  <si>
    <t>1:13.34</t>
  </si>
  <si>
    <t>1:04.28</t>
  </si>
  <si>
    <t>6:09.61</t>
  </si>
  <si>
    <t>1:11.93</t>
  </si>
  <si>
    <t>1:22.87</t>
  </si>
  <si>
    <t>2:06.82</t>
  </si>
  <si>
    <t>4:25.03</t>
  </si>
  <si>
    <t>2:18.71</t>
  </si>
  <si>
    <t>2:35.52</t>
  </si>
  <si>
    <t>1:04.45</t>
  </si>
  <si>
    <t>6:10.56</t>
  </si>
  <si>
    <t>1:12.13</t>
  </si>
  <si>
    <t>1:23.12</t>
  </si>
  <si>
    <t>2:19.28</t>
  </si>
  <si>
    <t>2:07.22</t>
  </si>
  <si>
    <t>4:25.72</t>
  </si>
  <si>
    <t>Individual</t>
  </si>
  <si>
    <t>Total</t>
  </si>
  <si>
    <t>2:19.07</t>
  </si>
  <si>
    <t>2:35.91</t>
  </si>
  <si>
    <t>1:13.81</t>
  </si>
  <si>
    <t>6:11.51</t>
  </si>
  <si>
    <t>1:12.34</t>
  </si>
  <si>
    <t>1:23.36</t>
  </si>
  <si>
    <t>2:19.71</t>
  </si>
  <si>
    <t>2:07.62</t>
  </si>
  <si>
    <t>4:26.42</t>
  </si>
  <si>
    <t>2:19.43</t>
  </si>
  <si>
    <t>2:36.31</t>
  </si>
  <si>
    <t>1:14.06</t>
  </si>
  <si>
    <t>1:04.79</t>
  </si>
  <si>
    <t>6:12.47</t>
  </si>
  <si>
    <t>1:12.55</t>
  </si>
  <si>
    <t>1:23.61</t>
  </si>
  <si>
    <t>2:20.13</t>
  </si>
  <si>
    <t>2:08.02</t>
  </si>
  <si>
    <t>4:27.12</t>
  </si>
  <si>
    <t>2:19.79</t>
  </si>
  <si>
    <t>2:36.72</t>
  </si>
  <si>
    <t>1:14.30</t>
  </si>
  <si>
    <t>1:04.96</t>
  </si>
  <si>
    <t>6:13.43</t>
  </si>
  <si>
    <t>1:12.75</t>
  </si>
  <si>
    <t>1:23.86</t>
  </si>
  <si>
    <t>2:20.56</t>
  </si>
  <si>
    <t>2:08.42</t>
  </si>
  <si>
    <t>4:27.82</t>
  </si>
  <si>
    <t>2:20.16</t>
  </si>
  <si>
    <t>2:37.12</t>
  </si>
  <si>
    <t>1:14.54</t>
  </si>
  <si>
    <t>1:05.13</t>
  </si>
  <si>
    <t>6:14.40</t>
  </si>
  <si>
    <t>1:12.96</t>
  </si>
  <si>
    <t>1:24.11</t>
  </si>
  <si>
    <t>2:20.99</t>
  </si>
  <si>
    <t>2:08.83</t>
  </si>
  <si>
    <t>4:28.52</t>
  </si>
  <si>
    <t>2:20.53</t>
  </si>
  <si>
    <t>2:37.52</t>
  </si>
  <si>
    <t>1:14.79</t>
  </si>
  <si>
    <t>6:15.37</t>
  </si>
  <si>
    <t>1:13.18</t>
  </si>
  <si>
    <t>1:24.36</t>
  </si>
  <si>
    <t>2:21.43</t>
  </si>
  <si>
    <t>2:09.24</t>
  </si>
  <si>
    <t>4:29.23</t>
  </si>
  <si>
    <t>2:20.90</t>
  </si>
  <si>
    <t>2:37.93</t>
  </si>
  <si>
    <t>1:15.03</t>
  </si>
  <si>
    <t>1:05.47</t>
  </si>
  <si>
    <t>6:16.35</t>
  </si>
  <si>
    <t>1:24.61</t>
  </si>
  <si>
    <t>2:21.86</t>
  </si>
  <si>
    <t>2:09.65</t>
  </si>
  <si>
    <t>4:29.94</t>
  </si>
  <si>
    <t>2:21.27</t>
  </si>
  <si>
    <t>2:38.34</t>
  </si>
  <si>
    <t>1:15.28</t>
  </si>
  <si>
    <t>1:05.65</t>
  </si>
  <si>
    <t>6:17.33</t>
  </si>
  <si>
    <t>1:13.60</t>
  </si>
  <si>
    <t>1:24.86</t>
  </si>
  <si>
    <t>2:22.30</t>
  </si>
  <si>
    <t>2:10.07</t>
  </si>
  <si>
    <t>4:30.66</t>
  </si>
  <si>
    <t>2:21.64</t>
  </si>
  <si>
    <t>2:38.75</t>
  </si>
  <si>
    <t>1:15.53</t>
  </si>
  <si>
    <t>1:05.82</t>
  </si>
  <si>
    <t>6:18.32</t>
  </si>
  <si>
    <t>1:13.82</t>
  </si>
  <si>
    <t>2:22.75</t>
  </si>
  <si>
    <t>2:10.48</t>
  </si>
  <si>
    <t>4:31.38</t>
  </si>
  <si>
    <t>2:22.02</t>
  </si>
  <si>
    <t>2:39.17</t>
  </si>
  <si>
    <t>1:15.78</t>
  </si>
  <si>
    <t>1:06.00</t>
  </si>
  <si>
    <t>6:19.31</t>
  </si>
  <si>
    <t>1:14.03</t>
  </si>
  <si>
    <t>1:25.38</t>
  </si>
  <si>
    <t>2:23.19</t>
  </si>
  <si>
    <t>4:32.10</t>
  </si>
  <si>
    <t>2:22.39</t>
  </si>
  <si>
    <t>2:39.58</t>
  </si>
  <si>
    <t>1:16.04</t>
  </si>
  <si>
    <t>1:06.18</t>
  </si>
  <si>
    <t>6:20.31</t>
  </si>
  <si>
    <t>1:14.25</t>
  </si>
  <si>
    <t>1:25.64</t>
  </si>
  <si>
    <t>2:23.64</t>
  </si>
  <si>
    <t>2:11.33</t>
  </si>
  <si>
    <t>4:32.83</t>
  </si>
  <si>
    <t>2:40.00</t>
  </si>
  <si>
    <t>1:16.29</t>
  </si>
  <si>
    <t>1:06.35</t>
  </si>
  <si>
    <t>6:21.31</t>
  </si>
  <si>
    <t>1:14.47</t>
  </si>
  <si>
    <t>1:25.90</t>
  </si>
  <si>
    <t>2:24.09</t>
  </si>
  <si>
    <t>2:11.75</t>
  </si>
  <si>
    <t>4:33.56</t>
  </si>
  <si>
    <t>2:23.16</t>
  </si>
  <si>
    <t>2:40.42</t>
  </si>
  <si>
    <t>1:16.55</t>
  </si>
  <si>
    <t>1:06.53</t>
  </si>
  <si>
    <t>6:22.32</t>
  </si>
  <si>
    <t>1:14.69</t>
  </si>
  <si>
    <t>1:26.16</t>
  </si>
  <si>
    <t>2:24.54</t>
  </si>
  <si>
    <t>2:12.18</t>
  </si>
  <si>
    <t>4:34.30</t>
  </si>
  <si>
    <t>2:23.54</t>
  </si>
  <si>
    <t>2:40.85</t>
  </si>
  <si>
    <t>1:16.81</t>
  </si>
  <si>
    <t>1:06.71</t>
  </si>
  <si>
    <t>6:23.33</t>
  </si>
  <si>
    <t>1:14.91</t>
  </si>
  <si>
    <t>1:26.42</t>
  </si>
  <si>
    <t>2:25.00</t>
  </si>
  <si>
    <t>2:12.61</t>
  </si>
  <si>
    <t>4:35.04</t>
  </si>
  <si>
    <t>2:23.93</t>
  </si>
  <si>
    <t>2:41.27</t>
  </si>
  <si>
    <t>1:17.07</t>
  </si>
  <si>
    <t>1:06.89</t>
  </si>
  <si>
    <t>6:24.35</t>
  </si>
  <si>
    <t>1:15.13</t>
  </si>
  <si>
    <t>1:26.68</t>
  </si>
  <si>
    <t>2:25.45</t>
  </si>
  <si>
    <t>2:13.05</t>
  </si>
  <si>
    <t>4:35.78</t>
  </si>
  <si>
    <t>2:24.31</t>
  </si>
  <si>
    <t>2:41.70</t>
  </si>
  <si>
    <t>1:17.33</t>
  </si>
  <si>
    <t>1:07.08</t>
  </si>
  <si>
    <t>6:25.38</t>
  </si>
  <si>
    <t>1:26.95</t>
  </si>
  <si>
    <t>2:25.92</t>
  </si>
  <si>
    <t>2:13.48</t>
  </si>
  <si>
    <t>4:36.53</t>
  </si>
  <si>
    <t>2:24.70</t>
  </si>
  <si>
    <t>2:42.13</t>
  </si>
  <si>
    <t>1:17.59</t>
  </si>
  <si>
    <t>1:07.26</t>
  </si>
  <si>
    <t>6:26.41</t>
  </si>
  <si>
    <t>1:15.58</t>
  </si>
  <si>
    <t>1:27.22</t>
  </si>
  <si>
    <t>2:26.38</t>
  </si>
  <si>
    <t>2:13.92</t>
  </si>
  <si>
    <t>4:37.28</t>
  </si>
  <si>
    <t>2:25.09</t>
  </si>
  <si>
    <t>2:42.56</t>
  </si>
  <si>
    <t>1:17.86</t>
  </si>
  <si>
    <t>1:07.44</t>
  </si>
  <si>
    <t>6:27.44</t>
  </si>
  <si>
    <t>1:15.80</t>
  </si>
  <si>
    <t>1:27.49</t>
  </si>
  <si>
    <t>2:26.85</t>
  </si>
  <si>
    <t>2:14.36</t>
  </si>
  <si>
    <t>4:38.04</t>
  </si>
  <si>
    <t>2:25.49</t>
  </si>
  <si>
    <t>2:42.99</t>
  </si>
  <si>
    <t>1:18.13</t>
  </si>
  <si>
    <t>1:07.63</t>
  </si>
  <si>
    <t>6:28.48</t>
  </si>
  <si>
    <t>1:16.03</t>
  </si>
  <si>
    <t>1:27.76</t>
  </si>
  <si>
    <t>2:27.32</t>
  </si>
  <si>
    <t>2:14.81</t>
  </si>
  <si>
    <t>4:38.80</t>
  </si>
  <si>
    <t>2:25.88</t>
  </si>
  <si>
    <t>2:43.43</t>
  </si>
  <si>
    <t>1:18.39</t>
  </si>
  <si>
    <t>1:07.81</t>
  </si>
  <si>
    <t>6:29.53</t>
  </si>
  <si>
    <t>1:16.26</t>
  </si>
  <si>
    <t>1:28.03</t>
  </si>
  <si>
    <t>2:27.79</t>
  </si>
  <si>
    <t>2:15.26</t>
  </si>
  <si>
    <t>4:39.56</t>
  </si>
  <si>
    <t>2:26.28</t>
  </si>
  <si>
    <t>2:43.87</t>
  </si>
  <si>
    <t>1:18.67</t>
  </si>
  <si>
    <t>1:08.00</t>
  </si>
  <si>
    <t>6:30.58</t>
  </si>
  <si>
    <t>1:16.49</t>
  </si>
  <si>
    <t>1:28.31</t>
  </si>
  <si>
    <t>2:28.27</t>
  </si>
  <si>
    <t>2:15.71</t>
  </si>
  <si>
    <t>4:40.33</t>
  </si>
  <si>
    <t>2:26.68</t>
  </si>
  <si>
    <t>2:44.31</t>
  </si>
  <si>
    <t>1:08.19</t>
  </si>
  <si>
    <t>6:31.64</t>
  </si>
  <si>
    <t>1:16.72</t>
  </si>
  <si>
    <t>1:28.58</t>
  </si>
  <si>
    <t>2:28.75</t>
  </si>
  <si>
    <t>2:16.16</t>
  </si>
  <si>
    <t>4:41.10</t>
  </si>
  <si>
    <t>2:27.09</t>
  </si>
  <si>
    <t>2:44.75</t>
  </si>
  <si>
    <t>1:19.21</t>
  </si>
  <si>
    <t>1:08.38</t>
  </si>
  <si>
    <t>6:32.70</t>
  </si>
  <si>
    <t>1:16.95</t>
  </si>
  <si>
    <t>1:28.86</t>
  </si>
  <si>
    <t>2:29.23</t>
  </si>
  <si>
    <t>2:16.62</t>
  </si>
  <si>
    <t>4:41.88</t>
  </si>
  <si>
    <t>2:27.49</t>
  </si>
  <si>
    <t>2:45.20</t>
  </si>
  <si>
    <t>1:19.49</t>
  </si>
  <si>
    <t>1:08.57</t>
  </si>
  <si>
    <t>6:33.77</t>
  </si>
  <si>
    <t>1:17.19</t>
  </si>
  <si>
    <t>1:29.14</t>
  </si>
  <si>
    <t>2:29.71</t>
  </si>
  <si>
    <t>2:17.08</t>
  </si>
  <si>
    <t>4:42.66</t>
  </si>
  <si>
    <t>2:27.90</t>
  </si>
  <si>
    <t>2:45.65</t>
  </si>
  <si>
    <t>1:19.77</t>
  </si>
  <si>
    <t>1:08.76</t>
  </si>
  <si>
    <t>6:34.85</t>
  </si>
  <si>
    <t>1:29.42</t>
  </si>
  <si>
    <t>2:30.20</t>
  </si>
  <si>
    <t>2:17.54</t>
  </si>
  <si>
    <t>4:43.44</t>
  </si>
  <si>
    <t>2:28.31</t>
  </si>
  <si>
    <t>2:46.10</t>
  </si>
  <si>
    <t>1:20.05</t>
  </si>
  <si>
    <t>1:08.95</t>
  </si>
  <si>
    <t>6:35.93</t>
  </si>
  <si>
    <t>1:17.66</t>
  </si>
  <si>
    <t>1:29.71</t>
  </si>
  <si>
    <t>2:30.69</t>
  </si>
  <si>
    <t>2:18.01</t>
  </si>
  <si>
    <t>4:44.23</t>
  </si>
  <si>
    <t>2:28.72</t>
  </si>
  <si>
    <t>2:46.55</t>
  </si>
  <si>
    <t>1:20.33</t>
  </si>
  <si>
    <t>1:09.14</t>
  </si>
  <si>
    <t>6:37.01</t>
  </si>
  <si>
    <t>1:17.90</t>
  </si>
  <si>
    <t>1:29.99</t>
  </si>
  <si>
    <t>2:31.19</t>
  </si>
  <si>
    <t>2:18.48</t>
  </si>
  <si>
    <t>4:45.02</t>
  </si>
  <si>
    <t>2:29.13</t>
  </si>
  <si>
    <t>2:47.01</t>
  </si>
  <si>
    <t>1:20.61</t>
  </si>
  <si>
    <t>1:09.34</t>
  </si>
  <si>
    <t>6:38.11</t>
  </si>
  <si>
    <t>1:18.14</t>
  </si>
  <si>
    <t>2:31.68</t>
  </si>
  <si>
    <t>2:18.95</t>
  </si>
  <si>
    <t>4:45.82</t>
  </si>
  <si>
    <t>2:29.55</t>
  </si>
  <si>
    <t>2:47.46</t>
  </si>
  <si>
    <t>1:20.90</t>
  </si>
  <si>
    <t>1:09.53</t>
  </si>
  <si>
    <t>6:39.21</t>
  </si>
  <si>
    <t>1:18.38</t>
  </si>
  <si>
    <t>1:30.57</t>
  </si>
  <si>
    <t>2:32.19</t>
  </si>
  <si>
    <t>2:29.97</t>
  </si>
  <si>
    <t>2:47.92</t>
  </si>
  <si>
    <t>1:21.19</t>
  </si>
  <si>
    <t>6:40.31</t>
  </si>
  <si>
    <t>1:18.62</t>
  </si>
  <si>
    <t>1:30.86</t>
  </si>
  <si>
    <t>2:32.69</t>
  </si>
  <si>
    <t>2:19.90</t>
  </si>
  <si>
    <t>4:47.43</t>
  </si>
  <si>
    <t>2:30.39</t>
  </si>
  <si>
    <t>2:48.39</t>
  </si>
  <si>
    <t>1:21.48</t>
  </si>
  <si>
    <t>6:41.42</t>
  </si>
  <si>
    <t>1:18.87</t>
  </si>
  <si>
    <t>1:31.15</t>
  </si>
  <si>
    <t>2:33.20</t>
  </si>
  <si>
    <t>2:20.39</t>
  </si>
  <si>
    <t>4:48.24</t>
  </si>
  <si>
    <t>2:30.81</t>
  </si>
  <si>
    <t>2:48.85</t>
  </si>
  <si>
    <t>1:21.77</t>
  </si>
  <si>
    <t>6:42.54</t>
  </si>
  <si>
    <t>1:19.11</t>
  </si>
  <si>
    <t>1:31.44</t>
  </si>
  <si>
    <t>2:33.71</t>
  </si>
  <si>
    <t>2:20.87</t>
  </si>
  <si>
    <t>4:49.06</t>
  </si>
  <si>
    <t>2:31.23</t>
  </si>
  <si>
    <t>2:49.32</t>
  </si>
  <si>
    <t>1:22.06</t>
  </si>
  <si>
    <t>6:43.66</t>
  </si>
  <si>
    <t>1:19.36</t>
  </si>
  <si>
    <t>1:31.74</t>
  </si>
  <si>
    <t>2:34.22</t>
  </si>
  <si>
    <t>2:21.36</t>
  </si>
  <si>
    <t>4:49.88</t>
  </si>
  <si>
    <t>2:31.66</t>
  </si>
  <si>
    <t>2:49.79</t>
  </si>
  <si>
    <t>1:22.36</t>
  </si>
  <si>
    <t>1:10.53</t>
  </si>
  <si>
    <t>6:44.79</t>
  </si>
  <si>
    <t>1:32.04</t>
  </si>
  <si>
    <t>2:34.74</t>
  </si>
  <si>
    <t>2:21.85</t>
  </si>
  <si>
    <t>4:50.70</t>
  </si>
  <si>
    <t>2:32.09</t>
  </si>
  <si>
    <t>2:50.26</t>
  </si>
  <si>
    <t>1:22.66</t>
  </si>
  <si>
    <t>1:10.73</t>
  </si>
  <si>
    <t>6:45.93</t>
  </si>
  <si>
    <t>1:19.86</t>
  </si>
  <si>
    <t>1:32.34</t>
  </si>
  <si>
    <t>2:35.26</t>
  </si>
  <si>
    <t>2:22.35</t>
  </si>
  <si>
    <t>4:51.53</t>
  </si>
  <si>
    <t>2:32.52</t>
  </si>
  <si>
    <t>2:50.74</t>
  </si>
  <si>
    <t>1:22.96</t>
  </si>
  <si>
    <t>1:10.93</t>
  </si>
  <si>
    <t>6:47.07</t>
  </si>
  <si>
    <t>1:20.11</t>
  </si>
  <si>
    <t>1:32.64</t>
  </si>
  <si>
    <t>2:35.79</t>
  </si>
  <si>
    <t>2:22.85</t>
  </si>
  <si>
    <t>4:52.37</t>
  </si>
  <si>
    <t>2:32.96</t>
  </si>
  <si>
    <t>2:51.22</t>
  </si>
  <si>
    <t>1:23.26</t>
  </si>
  <si>
    <t>1:11.14</t>
  </si>
  <si>
    <t>6:48.22</t>
  </si>
  <si>
    <t>1:20.37</t>
  </si>
  <si>
    <t>1:32.94</t>
  </si>
  <si>
    <t>2:23.35</t>
  </si>
  <si>
    <t>4:53.20</t>
  </si>
  <si>
    <t>2:33.40</t>
  </si>
  <si>
    <t>2:51.70</t>
  </si>
  <si>
    <t>1:23.57</t>
  </si>
  <si>
    <t>1:11.34</t>
  </si>
  <si>
    <t>6:49.37</t>
  </si>
  <si>
    <t>1:20.62</t>
  </si>
  <si>
    <t>1:33.25</t>
  </si>
  <si>
    <t>2:36.84</t>
  </si>
  <si>
    <t>2:23.86</t>
  </si>
  <si>
    <t>4:54.05</t>
  </si>
  <si>
    <t>2:33.84</t>
  </si>
  <si>
    <t>2:52.18</t>
  </si>
  <si>
    <t>1:23.87</t>
  </si>
  <si>
    <t>1:11.55</t>
  </si>
  <si>
    <t>6:50.53</t>
  </si>
  <si>
    <t>1:20.88</t>
  </si>
  <si>
    <t>1:33.56</t>
  </si>
  <si>
    <t>2:37.38</t>
  </si>
  <si>
    <t>2:24.37</t>
  </si>
  <si>
    <t>4:54.90</t>
  </si>
  <si>
    <t>2:34.28</t>
  </si>
  <si>
    <t>2:52.67</t>
  </si>
  <si>
    <t>1:24.18</t>
  </si>
  <si>
    <t>1:11.76</t>
  </si>
  <si>
    <t>6:51.70</t>
  </si>
  <si>
    <t>1:21.14</t>
  </si>
  <si>
    <t>1:33.87</t>
  </si>
  <si>
    <t>2:37.92</t>
  </si>
  <si>
    <t>2:24.88</t>
  </si>
  <si>
    <t>4:55.75</t>
  </si>
  <si>
    <t>2:34.72</t>
  </si>
  <si>
    <t>2:53.16</t>
  </si>
  <si>
    <t>1:24.50</t>
  </si>
  <si>
    <t>1:11.97</t>
  </si>
  <si>
    <t>6:52.88</t>
  </si>
  <si>
    <t>1:21.40</t>
  </si>
  <si>
    <t>1:34.18</t>
  </si>
  <si>
    <t>2:38.46</t>
  </si>
  <si>
    <t>2:25.40</t>
  </si>
  <si>
    <t>4:56.61</t>
  </si>
  <si>
    <t>2:35.17</t>
  </si>
  <si>
    <t>2:53.65</t>
  </si>
  <si>
    <t>1:24.81</t>
  </si>
  <si>
    <t>1:12.18</t>
  </si>
  <si>
    <t>6:54.06</t>
  </si>
  <si>
    <t>1:21.66</t>
  </si>
  <si>
    <t>1:34.49</t>
  </si>
  <si>
    <t>2:39.01</t>
  </si>
  <si>
    <t>4:57.47</t>
  </si>
  <si>
    <t>2:35.62</t>
  </si>
  <si>
    <t>2:54.15</t>
  </si>
  <si>
    <t>1:25.13</t>
  </si>
  <si>
    <t>1:12.39</t>
  </si>
  <si>
    <t>6:55.25</t>
  </si>
  <si>
    <t>1:21.92</t>
  </si>
  <si>
    <t>1:34.81</t>
  </si>
  <si>
    <t>2:39.56</t>
  </si>
  <si>
    <t>2:26.44</t>
  </si>
  <si>
    <t>4:58.34</t>
  </si>
  <si>
    <t>PUBLIC</t>
  </si>
  <si>
    <t>COED</t>
  </si>
  <si>
    <t>BOYS</t>
  </si>
  <si>
    <t>INDEPENDENT</t>
  </si>
  <si>
    <t>SINGLE SEX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</si>
  <si>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</si>
  <si>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</si>
  <si>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</si>
  <si>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</si>
  <si>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</si>
  <si>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</si>
  <si>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</si>
  <si>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</si>
  <si>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</si>
  <si>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</si>
  <si>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*Enter your Girls Team Roster into the "Girls Roster"  Worksheet; this
  worksheet will not compute your PP Score without a roster
*Enter all appropriate school/coach info in gray cells
*Use drop-down menus to enter full swimmer/diver name for each 
  event
*Enter swimmer/diver  grade level (9, 10, 11, 12) for each event
*When entering all times, do not use colons or decimal point;
  for example, if a time is 1:54.34, simply enter 15434.  If the
  the time is 21.43, enter 2143.   This sheet will automatically convert 
  your entry to have the appropriate colons/decimal points
*When entering diving scores, enter the score without the 
  decimal point; for example, if a diver's score is 213.45, 
  enter 21345 into the diver's score cell.  If the diver's score was
  415.00, enter 41500
*For divers, make sure you indicate if the score was 
  from a 6-dive or an 11-dive meet
*After you enter a swimmer/divers time/score, their 
  corresponding PowerPoint value will appear in the "Points"
  column
*A running total of your total team score will appear at the bottom
  of the sheet as you enter times / diving scores
*When you have completed your line-up and entered all times, 
  print your line-up and send it to Michael McHugh using the email address on
  the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</si>
</sst>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:&quot;00&quot;.&quot;00"/>
    <numFmt numFmtId="165" formatCode="#&quot;.&quot;00"/>
  </numFmts>
  <fonts count="41">
    <font>
      <sz val="10"/>
      <color rgb="FF000000"/>
      <name val="Arial"/>
    </font>
    <font>
      <b/>
      <sz val="14"/>
      <color theme="1"/>
      <name val="Calibri"/>
    </font>
    <font>
      <b/>
      <sz val="8"/>
      <color rgb="FFDD0806"/>
      <name val="Times New Roman"/>
    </font>
    <font>
      <sz val="10"/>
      <color theme="1"/>
      <name val="Arial"/>
    </font>
    <font>
      <sz val="10"/>
      <color theme="1"/>
      <name val="Calibri"/>
    </font>
    <font>
      <b/>
      <sz val="8"/>
      <color theme="1"/>
      <name val="Calibri"/>
    </font>
    <font>
      <sz val="8"/>
      <color theme="1"/>
      <name val="Arial"/>
    </font>
    <font>
      <sz val="8"/>
      <color theme="1"/>
      <name val="Times New Roman"/>
    </font>
    <font>
      <sz val="8"/>
      <color theme="1"/>
      <name val="Calibri"/>
    </font>
    <font>
      <b/>
      <i/>
      <sz val="12"/>
      <color theme="1"/>
      <name val="Calibri"/>
    </font>
    <font>
      <b/>
      <sz val="10"/>
      <color theme="1"/>
      <name val="Calibri"/>
    </font>
    <font>
      <b/>
      <i/>
      <sz val="7"/>
      <color theme="1"/>
      <name val="Arial"/>
    </font>
    <font>
      <sz val="10"/>
      <color rgb="FFDD0806"/>
      <name val="Arial"/>
    </font>
    <font>
      <sz val="10"/>
      <name val="Arial"/>
    </font>
    <font>
      <i/>
      <sz val="14"/>
      <color theme="1"/>
      <name val="Calibri"/>
    </font>
    <font>
      <b/>
      <sz val="8"/>
      <color rgb="FFDD0806"/>
      <name val="Arial"/>
    </font>
    <font>
      <sz val="11"/>
      <color theme="1"/>
      <name val="Balthazar"/>
    </font>
    <font>
      <sz val="12"/>
      <color theme="1"/>
      <name val="Calibri"/>
    </font>
    <font>
      <sz val="8"/>
      <color rgb="FF000000"/>
      <name val="Calibri"/>
    </font>
    <font>
      <i/>
      <sz val="7"/>
      <color theme="1"/>
      <name val="Calibri"/>
    </font>
    <font>
      <sz val="11"/>
      <color theme="1"/>
      <name val="Calibri"/>
    </font>
    <font>
      <b/>
      <i/>
      <sz val="8"/>
      <color theme="1"/>
      <name val="Calibri"/>
    </font>
    <font>
      <sz val="14"/>
      <color rgb="FF000000"/>
      <name val="Calibri"/>
    </font>
    <font>
      <b/>
      <sz val="8"/>
      <color rgb="FFDD0806"/>
      <name val="Calibri"/>
    </font>
    <font>
      <u/>
      <sz val="10"/>
      <color rgb="FF0000D4"/>
      <name val="Arial"/>
    </font>
    <font>
      <sz val="7"/>
      <color theme="1"/>
      <name val="Calibri"/>
    </font>
    <font>
      <b/>
      <sz val="12"/>
      <color theme="1"/>
      <name val="Calibri"/>
    </font>
    <font>
      <b/>
      <sz val="9"/>
      <color theme="1"/>
      <name val="Calibri"/>
    </font>
    <font>
      <b/>
      <sz val="9"/>
      <color rgb="FF632423"/>
      <name val="Calibri"/>
    </font>
    <font>
      <sz val="6"/>
      <color theme="1"/>
      <name val="Calibri"/>
    </font>
    <font>
      <b/>
      <sz val="10"/>
      <color rgb="FF632423"/>
      <name val="Calibri"/>
    </font>
    <font>
      <b/>
      <sz val="8"/>
      <color rgb="FF632423"/>
      <name val="Calibri"/>
    </font>
    <font>
      <i/>
      <sz val="8"/>
      <color theme="1"/>
      <name val="Calibri"/>
    </font>
    <font>
      <b/>
      <sz val="7"/>
      <color theme="1"/>
      <name val="Calibri"/>
    </font>
    <font>
      <u/>
      <sz val="10"/>
      <color rgb="FF0000D4"/>
      <name val="Arial"/>
    </font>
    <font>
      <b/>
      <sz val="11"/>
      <color rgb="FF632423"/>
      <name val="Calibri"/>
    </font>
    <font>
      <b/>
      <sz val="11"/>
      <color rgb="FF1F497D"/>
      <name val="Calibri"/>
    </font>
    <font>
      <sz val="10"/>
      <color rgb="FFFFFFFF"/>
      <name val="Calibri"/>
    </font>
    <font>
      <b/>
      <sz val="11"/>
      <color rgb="FF90713A"/>
      <name val="Copperplate Gothic Light"/>
    </font>
    <font>
      <b/>
      <sz val="8"/>
      <color rgb="FFFF0000"/>
      <name val="Calibri"/>
    </font>
    <font>
      <sz val="8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2DBDB"/>
        <bgColor rgb="FFF2DBDB"/>
      </patternFill>
    </fill>
    <fill>
      <patternFill patternType="solid">
        <fgColor rgb="FFFF99CC"/>
        <bgColor rgb="FFFF99CC"/>
      </patternFill>
    </fill>
    <fill>
      <patternFill patternType="solid">
        <fgColor rgb="FFE5B8B7"/>
        <bgColor rgb="FFE5B8B7"/>
      </patternFill>
    </fill>
    <fill>
      <patternFill patternType="solid">
        <fgColor rgb="FFF1DCDB"/>
        <bgColor rgb="FFF1DCDB"/>
      </patternFill>
    </fill>
    <fill>
      <patternFill patternType="solid">
        <fgColor rgb="FFFCF305"/>
        <bgColor rgb="FFFCF305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</fills>
  <borders count="1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10" fillId="3" borderId="7" xfId="0" applyFont="1" applyFill="1" applyBorder="1"/>
    <xf numFmtId="0" fontId="3" fillId="2" borderId="5" xfId="0" applyFont="1" applyFill="1" applyBorder="1"/>
    <xf numFmtId="0" fontId="3" fillId="0" borderId="0" xfId="0" applyFont="1" applyAlignment="1">
      <alignment vertical="center"/>
    </xf>
    <xf numFmtId="0" fontId="7" fillId="0" borderId="6" xfId="0" applyFont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4" fillId="2" borderId="9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1" fontId="15" fillId="0" borderId="0" xfId="0" applyNumberFormat="1" applyFont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14" fillId="4" borderId="12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0" fontId="20" fillId="3" borderId="1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18" fillId="6" borderId="5" xfId="0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horizontal="left" vertical="center"/>
    </xf>
    <xf numFmtId="2" fontId="18" fillId="6" borderId="5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/>
    </xf>
    <xf numFmtId="1" fontId="15" fillId="3" borderId="5" xfId="0" applyNumberFormat="1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2" fontId="18" fillId="3" borderId="5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7" fillId="5" borderId="32" xfId="0" applyFont="1" applyFill="1" applyBorder="1" applyAlignment="1">
      <alignment vertical="center"/>
    </xf>
    <xf numFmtId="0" fontId="27" fillId="5" borderId="36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7" fillId="8" borderId="39" xfId="0" applyFont="1" applyFill="1" applyBorder="1"/>
    <xf numFmtId="0" fontId="27" fillId="8" borderId="42" xfId="0" applyFont="1" applyFill="1" applyBorder="1" applyAlignment="1">
      <alignment horizontal="center"/>
    </xf>
    <xf numFmtId="0" fontId="27" fillId="8" borderId="43" xfId="0" applyFont="1" applyFill="1" applyBorder="1" applyAlignment="1">
      <alignment horizontal="center"/>
    </xf>
    <xf numFmtId="0" fontId="29" fillId="9" borderId="46" xfId="0" applyFont="1" applyFill="1" applyBorder="1" applyAlignment="1">
      <alignment horizontal="left" vertical="center"/>
    </xf>
    <xf numFmtId="0" fontId="29" fillId="9" borderId="47" xfId="0" applyFont="1" applyFill="1" applyBorder="1" applyAlignment="1">
      <alignment horizontal="center" vertical="center"/>
    </xf>
    <xf numFmtId="0" fontId="29" fillId="0" borderId="51" xfId="0" applyFont="1" applyBorder="1" applyAlignment="1">
      <alignment horizontal="left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left" vertical="center"/>
    </xf>
    <xf numFmtId="0" fontId="29" fillId="0" borderId="52" xfId="0" applyFont="1" applyBorder="1" applyAlignment="1">
      <alignment horizontal="center" vertical="center"/>
    </xf>
    <xf numFmtId="0" fontId="8" fillId="9" borderId="56" xfId="0" applyFont="1" applyFill="1" applyBorder="1" applyAlignment="1">
      <alignment horizontal="left" vertical="center"/>
    </xf>
    <xf numFmtId="0" fontId="8" fillId="9" borderId="57" xfId="0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4" fillId="0" borderId="62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8" fillId="0" borderId="63" xfId="0" applyFont="1" applyBorder="1" applyAlignment="1">
      <alignment horizontal="center" vertical="center"/>
    </xf>
    <xf numFmtId="0" fontId="20" fillId="3" borderId="66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left" vertical="center"/>
    </xf>
    <xf numFmtId="0" fontId="22" fillId="0" borderId="67" xfId="0" applyFont="1" applyBorder="1" applyAlignment="1">
      <alignment horizontal="center" vertical="center"/>
    </xf>
    <xf numFmtId="0" fontId="29" fillId="9" borderId="68" xfId="0" applyFont="1" applyFill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0" borderId="5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29" fillId="0" borderId="64" xfId="0" applyFont="1" applyBorder="1" applyAlignment="1">
      <alignment horizontal="left" vertical="center"/>
    </xf>
    <xf numFmtId="0" fontId="29" fillId="0" borderId="64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9" fillId="0" borderId="72" xfId="0" applyFont="1" applyBorder="1" applyAlignment="1">
      <alignment horizontal="left" vertical="center"/>
    </xf>
    <xf numFmtId="0" fontId="29" fillId="0" borderId="72" xfId="0" applyFont="1" applyBorder="1" applyAlignment="1">
      <alignment horizontal="center" vertical="center"/>
    </xf>
    <xf numFmtId="0" fontId="29" fillId="0" borderId="76" xfId="0" applyFont="1" applyBorder="1" applyAlignment="1">
      <alignment horizontal="left" vertical="center"/>
    </xf>
    <xf numFmtId="0" fontId="29" fillId="0" borderId="76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left" vertical="center"/>
    </xf>
    <xf numFmtId="0" fontId="8" fillId="9" borderId="80" xfId="0" applyFont="1" applyFill="1" applyBorder="1" applyAlignment="1">
      <alignment horizontal="left" vertical="center"/>
    </xf>
    <xf numFmtId="0" fontId="8" fillId="9" borderId="81" xfId="0" applyFont="1" applyFill="1" applyBorder="1" applyAlignment="1">
      <alignment horizontal="center" vertical="center"/>
    </xf>
    <xf numFmtId="0" fontId="8" fillId="9" borderId="82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left" vertical="center"/>
    </xf>
    <xf numFmtId="0" fontId="8" fillId="0" borderId="79" xfId="0" applyFont="1" applyBorder="1" applyAlignment="1">
      <alignment horizontal="center" vertical="center"/>
    </xf>
    <xf numFmtId="0" fontId="8" fillId="0" borderId="86" xfId="0" applyFont="1" applyBorder="1" applyAlignment="1">
      <alignment horizontal="left" vertical="center"/>
    </xf>
    <xf numFmtId="0" fontId="8" fillId="0" borderId="86" xfId="0" applyFont="1" applyBorder="1" applyAlignment="1">
      <alignment horizontal="center" vertical="center"/>
    </xf>
    <xf numFmtId="0" fontId="8" fillId="9" borderId="47" xfId="0" applyFont="1" applyFill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8" fillId="5" borderId="93" xfId="0" applyFont="1" applyFill="1" applyBorder="1" applyAlignment="1">
      <alignment horizontal="center" vertical="center"/>
    </xf>
    <xf numFmtId="0" fontId="29" fillId="5" borderId="93" xfId="0" applyFont="1" applyFill="1" applyBorder="1" applyAlignment="1">
      <alignment horizontal="center" vertical="center"/>
    </xf>
    <xf numFmtId="0" fontId="5" fillId="5" borderId="105" xfId="0" applyFont="1" applyFill="1" applyBorder="1" applyAlignment="1">
      <alignment horizontal="center" vertical="center"/>
    </xf>
    <xf numFmtId="0" fontId="31" fillId="5" borderId="106" xfId="0" applyFont="1" applyFill="1" applyBorder="1" applyAlignment="1">
      <alignment horizontal="center" vertical="center"/>
    </xf>
    <xf numFmtId="0" fontId="8" fillId="10" borderId="93" xfId="0" applyFont="1" applyFill="1" applyBorder="1" applyAlignment="1">
      <alignment horizontal="center" vertical="center"/>
    </xf>
    <xf numFmtId="0" fontId="29" fillId="10" borderId="93" xfId="0" applyFont="1" applyFill="1" applyBorder="1" applyAlignment="1">
      <alignment horizontal="center" vertical="center"/>
    </xf>
    <xf numFmtId="0" fontId="33" fillId="10" borderId="93" xfId="0" applyFont="1" applyFill="1" applyBorder="1" applyAlignment="1">
      <alignment horizontal="center" vertical="center"/>
    </xf>
    <xf numFmtId="0" fontId="5" fillId="10" borderId="94" xfId="0" applyFont="1" applyFill="1" applyBorder="1" applyAlignment="1">
      <alignment horizontal="center" vertical="center"/>
    </xf>
    <xf numFmtId="165" fontId="4" fillId="0" borderId="98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165" fontId="4" fillId="0" borderId="83" xfId="0" applyNumberFormat="1" applyFont="1" applyBorder="1" applyAlignment="1">
      <alignment horizontal="center" vertical="center"/>
    </xf>
    <xf numFmtId="0" fontId="35" fillId="5" borderId="110" xfId="0" applyFont="1" applyFill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36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left" vertical="center"/>
    </xf>
    <xf numFmtId="0" fontId="10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37" fillId="12" borderId="5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8" fillId="0" borderId="0" xfId="0" applyFont="1" applyAlignment="1">
      <alignment horizontal="center"/>
    </xf>
    <xf numFmtId="0" fontId="17" fillId="5" borderId="17" xfId="0" applyFont="1" applyFill="1" applyBorder="1" applyAlignment="1">
      <alignment horizontal="left" vertical="top" wrapText="1"/>
    </xf>
    <xf numFmtId="0" fontId="13" fillId="0" borderId="18" xfId="0" applyFont="1" applyBorder="1"/>
    <xf numFmtId="0" fontId="13" fillId="0" borderId="20" xfId="0" applyFont="1" applyBorder="1"/>
    <xf numFmtId="0" fontId="13" fillId="0" borderId="24" xfId="0" applyFont="1" applyBorder="1"/>
    <xf numFmtId="0" fontId="0" fillId="0" borderId="0" xfId="0"/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2" fontId="4" fillId="0" borderId="89" xfId="0" applyNumberFormat="1" applyFont="1" applyBorder="1" applyAlignment="1">
      <alignment horizontal="center" vertical="center"/>
    </xf>
    <xf numFmtId="0" fontId="13" fillId="0" borderId="92" xfId="0" applyFont="1" applyBorder="1"/>
    <xf numFmtId="0" fontId="10" fillId="0" borderId="88" xfId="0" applyFont="1" applyBorder="1" applyAlignment="1">
      <alignment horizontal="center" vertical="center" wrapText="1"/>
    </xf>
    <xf numFmtId="0" fontId="13" fillId="0" borderId="54" xfId="0" applyFont="1" applyBorder="1"/>
    <xf numFmtId="0" fontId="13" fillId="0" borderId="78" xfId="0" applyFont="1" applyBorder="1"/>
    <xf numFmtId="0" fontId="4" fillId="9" borderId="89" xfId="0" applyFont="1" applyFill="1" applyBorder="1" applyAlignment="1">
      <alignment horizontal="left" vertical="center"/>
    </xf>
    <xf numFmtId="0" fontId="13" fillId="0" borderId="90" xfId="0" applyFont="1" applyBorder="1"/>
    <xf numFmtId="0" fontId="13" fillId="0" borderId="91" xfId="0" applyFont="1" applyBorder="1"/>
    <xf numFmtId="164" fontId="4" fillId="0" borderId="89" xfId="0" applyNumberFormat="1" applyFont="1" applyBorder="1" applyAlignment="1">
      <alignment horizontal="center" vertical="center"/>
    </xf>
    <xf numFmtId="0" fontId="4" fillId="9" borderId="95" xfId="0" applyFont="1" applyFill="1" applyBorder="1" applyAlignment="1">
      <alignment horizontal="left" vertical="center"/>
    </xf>
    <xf numFmtId="0" fontId="13" fillId="0" borderId="96" xfId="0" applyFont="1" applyBorder="1"/>
    <xf numFmtId="0" fontId="13" fillId="0" borderId="97" xfId="0" applyFont="1" applyBorder="1"/>
    <xf numFmtId="0" fontId="4" fillId="0" borderId="0" xfId="0" applyFont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13" fillId="0" borderId="86" xfId="0" applyFont="1" applyBorder="1"/>
    <xf numFmtId="0" fontId="4" fillId="0" borderId="89" xfId="0" applyFont="1" applyBorder="1" applyAlignment="1">
      <alignment horizontal="center" vertical="center"/>
    </xf>
    <xf numFmtId="0" fontId="4" fillId="9" borderId="102" xfId="0" applyFont="1" applyFill="1" applyBorder="1" applyAlignment="1">
      <alignment horizontal="left" vertical="center"/>
    </xf>
    <xf numFmtId="0" fontId="13" fillId="0" borderId="103" xfId="0" applyFont="1" applyBorder="1"/>
    <xf numFmtId="0" fontId="13" fillId="0" borderId="104" xfId="0" applyFont="1" applyBorder="1"/>
    <xf numFmtId="164" fontId="4" fillId="0" borderId="69" xfId="0" applyNumberFormat="1" applyFont="1" applyBorder="1" applyAlignment="1">
      <alignment horizontal="center" vertical="center"/>
    </xf>
    <xf numFmtId="0" fontId="13" fillId="0" borderId="19" xfId="0" applyFont="1" applyBorder="1"/>
    <xf numFmtId="164" fontId="4" fillId="0" borderId="98" xfId="0" applyNumberFormat="1" applyFont="1" applyBorder="1" applyAlignment="1">
      <alignment horizontal="center" vertical="center"/>
    </xf>
    <xf numFmtId="0" fontId="13" fillId="0" borderId="23" xfId="0" applyFont="1" applyBorder="1"/>
    <xf numFmtId="0" fontId="10" fillId="0" borderId="0" xfId="0" applyFont="1" applyAlignment="1">
      <alignment horizontal="left" vertical="center"/>
    </xf>
    <xf numFmtId="164" fontId="4" fillId="0" borderId="102" xfId="0" applyNumberFormat="1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13" fillId="0" borderId="99" xfId="0" applyFont="1" applyBorder="1"/>
    <xf numFmtId="0" fontId="25" fillId="0" borderId="0" xfId="0" applyFont="1" applyAlignment="1">
      <alignment horizontal="left" vertical="top" wrapText="1"/>
    </xf>
    <xf numFmtId="0" fontId="30" fillId="0" borderId="108" xfId="0" applyFont="1" applyBorder="1" applyAlignment="1">
      <alignment horizontal="center" vertical="center"/>
    </xf>
    <xf numFmtId="0" fontId="13" fillId="0" borderId="61" xfId="0" applyFont="1" applyBorder="1"/>
    <xf numFmtId="0" fontId="13" fillId="0" borderId="16" xfId="0" applyFont="1" applyBorder="1"/>
    <xf numFmtId="0" fontId="4" fillId="0" borderId="65" xfId="0" applyFont="1" applyBorder="1" applyAlignment="1">
      <alignment horizontal="center" vertical="center"/>
    </xf>
    <xf numFmtId="0" fontId="13" fillId="0" borderId="65" xfId="0" applyFont="1" applyBorder="1"/>
    <xf numFmtId="0" fontId="13" fillId="0" borderId="71" xfId="0" applyFont="1" applyBorder="1"/>
    <xf numFmtId="0" fontId="4" fillId="0" borderId="72" xfId="0" applyFont="1" applyBorder="1" applyAlignment="1">
      <alignment horizontal="center" vertical="center"/>
    </xf>
    <xf numFmtId="0" fontId="13" fillId="0" borderId="55" xfId="0" applyFont="1" applyBorder="1"/>
    <xf numFmtId="0" fontId="13" fillId="0" borderId="79" xfId="0" applyFont="1" applyBorder="1"/>
    <xf numFmtId="2" fontId="4" fillId="0" borderId="48" xfId="0" applyNumberFormat="1" applyFont="1" applyBorder="1" applyAlignment="1">
      <alignment horizontal="center" vertical="center"/>
    </xf>
    <xf numFmtId="0" fontId="13" fillId="0" borderId="52" xfId="0" applyFont="1" applyBorder="1"/>
    <xf numFmtId="0" fontId="13" fillId="0" borderId="59" xfId="0" applyFont="1" applyBorder="1"/>
    <xf numFmtId="0" fontId="13" fillId="0" borderId="64" xfId="0" applyFont="1" applyBorder="1"/>
    <xf numFmtId="0" fontId="13" fillId="0" borderId="69" xfId="0" applyFont="1" applyBorder="1"/>
    <xf numFmtId="0" fontId="13" fillId="0" borderId="63" xfId="0" applyFont="1" applyBorder="1"/>
    <xf numFmtId="0" fontId="4" fillId="0" borderId="77" xfId="0" applyFont="1" applyBorder="1" applyAlignment="1">
      <alignment horizontal="center" vertical="center"/>
    </xf>
    <xf numFmtId="0" fontId="13" fillId="0" borderId="87" xfId="0" applyFont="1" applyBorder="1"/>
    <xf numFmtId="164" fontId="4" fillId="0" borderId="73" xfId="0" applyNumberFormat="1" applyFont="1" applyBorder="1" applyAlignment="1">
      <alignment horizontal="center" vertical="center"/>
    </xf>
    <xf numFmtId="0" fontId="13" fillId="0" borderId="109" xfId="0" applyFont="1" applyBorder="1"/>
    <xf numFmtId="0" fontId="13" fillId="0" borderId="83" xfId="0" applyFont="1" applyBorder="1"/>
    <xf numFmtId="0" fontId="30" fillId="0" borderId="61" xfId="0" applyFont="1" applyBorder="1" applyAlignment="1">
      <alignment horizontal="center" vertical="center"/>
    </xf>
    <xf numFmtId="0" fontId="13" fillId="0" borderId="85" xfId="0" applyFont="1" applyBorder="1"/>
    <xf numFmtId="0" fontId="27" fillId="0" borderId="0" xfId="0" applyFont="1" applyAlignment="1">
      <alignment horizontal="left" vertical="center" wrapText="1"/>
    </xf>
    <xf numFmtId="0" fontId="10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13" fillId="0" borderId="62" xfId="0" applyFont="1" applyBorder="1"/>
    <xf numFmtId="164" fontId="4" fillId="0" borderId="5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13" fillId="0" borderId="8" xfId="0" applyFont="1" applyBorder="1"/>
    <xf numFmtId="0" fontId="13" fillId="0" borderId="111" xfId="0" applyFont="1" applyBorder="1"/>
    <xf numFmtId="49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5" borderId="29" xfId="0" applyFont="1" applyFill="1" applyBorder="1" applyAlignment="1">
      <alignment horizontal="center" vertical="center" shrinkToFit="1"/>
    </xf>
    <xf numFmtId="0" fontId="13" fillId="0" borderId="30" xfId="0" applyFont="1" applyBorder="1"/>
    <xf numFmtId="0" fontId="13" fillId="0" borderId="31" xfId="0" applyFont="1" applyBorder="1"/>
    <xf numFmtId="0" fontId="29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/>
    </xf>
    <xf numFmtId="49" fontId="8" fillId="0" borderId="19" xfId="0" applyNumberFormat="1" applyFont="1" applyBorder="1" applyAlignment="1">
      <alignment horizontal="left" vertical="center"/>
    </xf>
    <xf numFmtId="49" fontId="8" fillId="0" borderId="23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24" fillId="0" borderId="23" xfId="0" applyNumberFormat="1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7" borderId="29" xfId="0" applyFont="1" applyFill="1" applyBorder="1" applyAlignment="1">
      <alignment horizontal="center" vertical="center"/>
    </xf>
    <xf numFmtId="0" fontId="27" fillId="5" borderId="33" xfId="0" applyFont="1" applyFill="1" applyBorder="1" applyAlignment="1">
      <alignment horizontal="left" vertical="center"/>
    </xf>
    <xf numFmtId="0" fontId="13" fillId="0" borderId="34" xfId="0" applyFont="1" applyBorder="1"/>
    <xf numFmtId="0" fontId="13" fillId="0" borderId="35" xfId="0" applyFont="1" applyBorder="1"/>
    <xf numFmtId="0" fontId="27" fillId="5" borderId="37" xfId="0" applyFont="1" applyFill="1" applyBorder="1" applyAlignment="1">
      <alignment horizontal="center" vertical="center"/>
    </xf>
    <xf numFmtId="0" fontId="13" fillId="0" borderId="38" xfId="0" applyFont="1" applyBorder="1"/>
    <xf numFmtId="49" fontId="21" fillId="0" borderId="0" xfId="0" applyNumberFormat="1" applyFont="1" applyAlignment="1">
      <alignment horizontal="center" vertical="center"/>
    </xf>
    <xf numFmtId="0" fontId="8" fillId="0" borderId="24" xfId="0" applyFont="1" applyBorder="1" applyAlignment="1">
      <alignment horizontal="left" wrapText="1"/>
    </xf>
    <xf numFmtId="0" fontId="30" fillId="9" borderId="5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27" fillId="8" borderId="33" xfId="0" applyFont="1" applyFill="1" applyBorder="1" applyAlignment="1">
      <alignment horizontal="center"/>
    </xf>
    <xf numFmtId="0" fontId="13" fillId="0" borderId="41" xfId="0" applyFont="1" applyBorder="1"/>
    <xf numFmtId="0" fontId="10" fillId="9" borderId="44" xfId="0" applyFont="1" applyFill="1" applyBorder="1" applyAlignment="1">
      <alignment horizontal="center" vertical="center" wrapText="1"/>
    </xf>
    <xf numFmtId="0" fontId="4" fillId="9" borderId="45" xfId="0" applyFont="1" applyFill="1" applyBorder="1" applyAlignment="1">
      <alignment horizontal="center" vertical="center"/>
    </xf>
    <xf numFmtId="164" fontId="4" fillId="9" borderId="48" xfId="0" applyNumberFormat="1" applyFont="1" applyFill="1" applyBorder="1" applyAlignment="1">
      <alignment horizontal="center" vertical="center"/>
    </xf>
    <xf numFmtId="0" fontId="13" fillId="0" borderId="49" xfId="0" applyFont="1" applyBorder="1"/>
    <xf numFmtId="0" fontId="13" fillId="0" borderId="60" xfId="0" applyFont="1" applyBorder="1"/>
    <xf numFmtId="0" fontId="13" fillId="0" borderId="70" xfId="0" applyFont="1" applyBorder="1"/>
    <xf numFmtId="0" fontId="10" fillId="0" borderId="44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left"/>
    </xf>
    <xf numFmtId="0" fontId="4" fillId="9" borderId="72" xfId="0" applyFont="1" applyFill="1" applyBorder="1" applyAlignment="1">
      <alignment horizontal="center" vertical="center"/>
    </xf>
    <xf numFmtId="164" fontId="4" fillId="9" borderId="73" xfId="0" applyNumberFormat="1" applyFont="1" applyFill="1" applyBorder="1" applyAlignment="1">
      <alignment horizontal="center" vertical="center"/>
    </xf>
    <xf numFmtId="0" fontId="13" fillId="0" borderId="74" xfId="0" applyFont="1" applyBorder="1"/>
    <xf numFmtId="0" fontId="13" fillId="0" borderId="84" xfId="0" applyFont="1" applyBorder="1"/>
    <xf numFmtId="0" fontId="30" fillId="9" borderId="75" xfId="0" applyFont="1" applyFill="1" applyBorder="1" applyAlignment="1">
      <alignment horizontal="center" vertical="center"/>
    </xf>
    <xf numFmtId="164" fontId="4" fillId="0" borderId="83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2" fontId="4" fillId="0" borderId="9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21" fillId="5" borderId="89" xfId="0" applyFont="1" applyFill="1" applyBorder="1" applyAlignment="1">
      <alignment horizontal="left" vertical="center"/>
    </xf>
    <xf numFmtId="0" fontId="32" fillId="10" borderId="89" xfId="0" applyFont="1" applyFill="1" applyBorder="1" applyAlignment="1">
      <alignment horizontal="left" vertical="center"/>
    </xf>
    <xf numFmtId="0" fontId="4" fillId="9" borderId="107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4">
    <dxf>
      <fill>
        <patternFill patternType="none"/>
      </fill>
      <border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209550</xdr:colOff>
      <xdr:row>65</xdr:row>
      <xdr:rowOff>0</xdr:rowOff>
    </xdr:from>
    <xdr:ext cx="3810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26950" y="3760950"/>
          <a:ext cx="38100" cy="38100"/>
        </a:xfrm>
        <a:prstGeom prst="ellipse">
          <a:avLst/>
        </a:prstGeom>
        <a:solidFill>
          <a:srgbClr val="000000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10</xdr:col>
      <xdr:colOff>133350</xdr:colOff>
      <xdr:row>21</xdr:row>
      <xdr:rowOff>66675</xdr:rowOff>
    </xdr:from>
    <xdr:ext cx="1409700" cy="1057275"/>
    <xdr:pic>
      <xdr:nvPicPr>
        <xdr:cNvPr id="2" name="image1.jpg" descr="NISC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279400</xdr:colOff>
      <xdr:row>57</xdr:row>
      <xdr:rowOff>32986</xdr:rowOff>
    </xdr:from>
    <xdr:to>
      <xdr:col>13</xdr:col>
      <xdr:colOff>381000</xdr:colOff>
      <xdr:row>63</xdr:row>
      <xdr:rowOff>147851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FB9553-8DC4-9671-514A-7A66EDD27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7906986"/>
          <a:ext cx="1339850" cy="914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owerpoint@niscaonlin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53125" defaultRowHeight="15" customHeight="1"/>
  <cols>
    <col min="1" max="1" width="4.7265625" customWidth="1"/>
    <col min="2" max="2" width="28.7265625" customWidth="1"/>
    <col min="3" max="3" width="10.7265625" customWidth="1"/>
    <col min="4" max="4" width="3.7265625" customWidth="1"/>
    <col min="5" max="26" width="8.81640625" customWidth="1"/>
  </cols>
  <sheetData>
    <row r="1" spans="1:26" ht="18" customHeight="1">
      <c r="A1" s="1"/>
      <c r="B1" s="10" t="s">
        <v>1</v>
      </c>
      <c r="C1" s="13" t="s">
        <v>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9"/>
      <c r="Y1" s="19"/>
      <c r="Z1" s="19"/>
    </row>
    <row r="2" spans="1:26" ht="18" customHeight="1">
      <c r="A2" s="24"/>
      <c r="B2" s="26" t="s">
        <v>19</v>
      </c>
      <c r="C2" s="28" t="s">
        <v>22</v>
      </c>
      <c r="D2" s="15"/>
      <c r="E2" s="30"/>
      <c r="F2" s="30"/>
      <c r="G2" s="30"/>
      <c r="H2" s="30"/>
      <c r="I2" s="30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9"/>
      <c r="Y2" s="19"/>
      <c r="Z2" s="19"/>
    </row>
    <row r="3" spans="1:26" ht="18" hidden="1" customHeight="1">
      <c r="A3" s="34"/>
      <c r="B3" s="35"/>
      <c r="C3" s="36"/>
      <c r="D3" s="15"/>
      <c r="E3" s="30"/>
      <c r="F3" s="30"/>
      <c r="G3" s="30"/>
      <c r="H3" s="30"/>
      <c r="I3" s="30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9"/>
    </row>
    <row r="4" spans="1:26" ht="18" customHeight="1">
      <c r="A4" s="39">
        <v>1</v>
      </c>
      <c r="B4" s="40"/>
      <c r="C4" s="41"/>
      <c r="D4" s="18"/>
      <c r="E4" s="137" t="s">
        <v>33</v>
      </c>
      <c r="F4" s="138"/>
      <c r="G4" s="138"/>
      <c r="H4" s="138"/>
      <c r="I4" s="138"/>
      <c r="J4" s="139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8" customHeight="1">
      <c r="A5" s="49">
        <f t="shared" ref="A5:A33" si="0">A4+1</f>
        <v>2</v>
      </c>
      <c r="B5" s="40"/>
      <c r="C5" s="51"/>
      <c r="D5" s="18"/>
      <c r="E5" s="140"/>
      <c r="F5" s="141"/>
      <c r="G5" s="141"/>
      <c r="H5" s="141"/>
      <c r="I5" s="141"/>
      <c r="J5" s="142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8" customHeight="1">
      <c r="A6" s="49">
        <f t="shared" si="0"/>
        <v>3</v>
      </c>
      <c r="B6" s="40"/>
      <c r="C6" s="41"/>
      <c r="D6" s="18"/>
      <c r="E6" s="140"/>
      <c r="F6" s="141"/>
      <c r="G6" s="141"/>
      <c r="H6" s="141"/>
      <c r="I6" s="141"/>
      <c r="J6" s="142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8" customHeight="1">
      <c r="A7" s="49">
        <f t="shared" si="0"/>
        <v>4</v>
      </c>
      <c r="B7" s="40"/>
      <c r="C7" s="51"/>
      <c r="D7" s="18"/>
      <c r="E7" s="140"/>
      <c r="F7" s="141"/>
      <c r="G7" s="141"/>
      <c r="H7" s="141"/>
      <c r="I7" s="141"/>
      <c r="J7" s="142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8" customHeight="1">
      <c r="A8" s="49">
        <f t="shared" si="0"/>
        <v>5</v>
      </c>
      <c r="B8" s="40"/>
      <c r="C8" s="41"/>
      <c r="D8" s="18"/>
      <c r="E8" s="140"/>
      <c r="F8" s="141"/>
      <c r="G8" s="141"/>
      <c r="H8" s="141"/>
      <c r="I8" s="141"/>
      <c r="J8" s="142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8" customHeight="1">
      <c r="A9" s="49">
        <f t="shared" si="0"/>
        <v>6</v>
      </c>
      <c r="B9" s="40"/>
      <c r="C9" s="51"/>
      <c r="D9" s="18"/>
      <c r="E9" s="140"/>
      <c r="F9" s="141"/>
      <c r="G9" s="141"/>
      <c r="H9" s="141"/>
      <c r="I9" s="141"/>
      <c r="J9" s="142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8" customHeight="1">
      <c r="A10" s="49">
        <f t="shared" si="0"/>
        <v>7</v>
      </c>
      <c r="B10" s="40"/>
      <c r="C10" s="41"/>
      <c r="D10" s="18"/>
      <c r="E10" s="140"/>
      <c r="F10" s="141"/>
      <c r="G10" s="141"/>
      <c r="H10" s="141"/>
      <c r="I10" s="141"/>
      <c r="J10" s="142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8" customHeight="1">
      <c r="A11" s="49">
        <f t="shared" si="0"/>
        <v>8</v>
      </c>
      <c r="B11" s="40"/>
      <c r="C11" s="51"/>
      <c r="D11" s="18"/>
      <c r="E11" s="140"/>
      <c r="F11" s="141"/>
      <c r="G11" s="141"/>
      <c r="H11" s="141"/>
      <c r="I11" s="141"/>
      <c r="J11" s="142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8" customHeight="1">
      <c r="A12" s="49">
        <f t="shared" si="0"/>
        <v>9</v>
      </c>
      <c r="B12" s="40"/>
      <c r="C12" s="41"/>
      <c r="D12" s="18"/>
      <c r="E12" s="143"/>
      <c r="F12" s="144"/>
      <c r="G12" s="144"/>
      <c r="H12" s="144"/>
      <c r="I12" s="144"/>
      <c r="J12" s="145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8" customHeight="1">
      <c r="A13" s="49">
        <f t="shared" si="0"/>
        <v>10</v>
      </c>
      <c r="B13" s="40"/>
      <c r="C13" s="5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8" customHeight="1">
      <c r="A14" s="49">
        <f t="shared" si="0"/>
        <v>11</v>
      </c>
      <c r="B14" s="40"/>
      <c r="C14" s="4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8" customHeight="1">
      <c r="A15" s="49">
        <f t="shared" si="0"/>
        <v>12</v>
      </c>
      <c r="B15" s="40"/>
      <c r="C15" s="5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8" customHeight="1">
      <c r="A16" s="49">
        <f t="shared" si="0"/>
        <v>13</v>
      </c>
      <c r="B16" s="40"/>
      <c r="C16" s="4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8" customHeight="1">
      <c r="A17" s="49">
        <f t="shared" si="0"/>
        <v>14</v>
      </c>
      <c r="B17" s="40"/>
      <c r="C17" s="5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8" customHeight="1">
      <c r="A18" s="49">
        <f t="shared" si="0"/>
        <v>15</v>
      </c>
      <c r="B18" s="40"/>
      <c r="C18" s="4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8" customHeight="1">
      <c r="A19" s="49">
        <f t="shared" si="0"/>
        <v>16</v>
      </c>
      <c r="B19" s="40"/>
      <c r="C19" s="5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8" customHeight="1">
      <c r="A20" s="49">
        <f t="shared" si="0"/>
        <v>17</v>
      </c>
      <c r="B20" s="40"/>
      <c r="C20" s="4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8" customHeight="1">
      <c r="A21" s="49">
        <f t="shared" si="0"/>
        <v>18</v>
      </c>
      <c r="B21" s="40"/>
      <c r="C21" s="5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8" customHeight="1">
      <c r="A22" s="49">
        <f t="shared" si="0"/>
        <v>19</v>
      </c>
      <c r="B22" s="40"/>
      <c r="C22" s="4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8" customHeight="1">
      <c r="A23" s="49">
        <f t="shared" si="0"/>
        <v>20</v>
      </c>
      <c r="B23" s="40"/>
      <c r="C23" s="5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8" customHeight="1">
      <c r="A24" s="49">
        <f t="shared" si="0"/>
        <v>21</v>
      </c>
      <c r="B24" s="40"/>
      <c r="C24" s="4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8" customHeight="1">
      <c r="A25" s="49">
        <f t="shared" si="0"/>
        <v>22</v>
      </c>
      <c r="B25" s="40"/>
      <c r="C25" s="5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8" customHeight="1">
      <c r="A26" s="49">
        <f t="shared" si="0"/>
        <v>23</v>
      </c>
      <c r="B26" s="40"/>
      <c r="C26" s="4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8" customHeight="1">
      <c r="A27" s="49">
        <f t="shared" si="0"/>
        <v>24</v>
      </c>
      <c r="B27" s="40"/>
      <c r="C27" s="5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8" customHeight="1">
      <c r="A28" s="49">
        <f t="shared" si="0"/>
        <v>25</v>
      </c>
      <c r="B28" s="40"/>
      <c r="C28" s="4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8" customHeight="1">
      <c r="A29" s="49">
        <f t="shared" si="0"/>
        <v>26</v>
      </c>
      <c r="B29" s="40"/>
      <c r="C29" s="5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8" customHeight="1">
      <c r="A30" s="49">
        <f t="shared" si="0"/>
        <v>27</v>
      </c>
      <c r="B30" s="40"/>
      <c r="C30" s="4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8" customHeight="1">
      <c r="A31" s="49">
        <f t="shared" si="0"/>
        <v>28</v>
      </c>
      <c r="B31" s="40"/>
      <c r="C31" s="5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8" customHeight="1">
      <c r="A32" s="49">
        <f t="shared" si="0"/>
        <v>29</v>
      </c>
      <c r="B32" s="40"/>
      <c r="C32" s="4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8" customHeight="1">
      <c r="A33" s="76">
        <f t="shared" si="0"/>
        <v>30</v>
      </c>
      <c r="B33" s="77"/>
      <c r="C33" s="7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" customHeight="1">
      <c r="A34" s="18"/>
      <c r="B34" s="18"/>
      <c r="C34" s="82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" customHeight="1">
      <c r="A35" s="18"/>
      <c r="B35" s="18"/>
      <c r="C35" s="82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" customHeight="1">
      <c r="A36" s="18"/>
      <c r="B36" s="18"/>
      <c r="C36" s="82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" customHeight="1">
      <c r="A37" s="18"/>
      <c r="B37" s="18"/>
      <c r="C37" s="82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" customHeight="1">
      <c r="A38" s="18"/>
      <c r="B38" s="18"/>
      <c r="C38" s="82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" customHeight="1">
      <c r="A39" s="18"/>
      <c r="B39" s="18"/>
      <c r="C39" s="82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" customHeight="1">
      <c r="A40" s="18"/>
      <c r="B40" s="18"/>
      <c r="C40" s="82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" customHeight="1">
      <c r="A41" s="18"/>
      <c r="B41" s="18"/>
      <c r="C41" s="82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" customHeight="1">
      <c r="A42" s="18"/>
      <c r="B42" s="18"/>
      <c r="C42" s="82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" customHeight="1">
      <c r="A43" s="18"/>
      <c r="B43" s="18"/>
      <c r="C43" s="82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" customHeight="1">
      <c r="A44" s="18"/>
      <c r="B44" s="18"/>
      <c r="C44" s="82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" customHeight="1">
      <c r="A45" s="18"/>
      <c r="B45" s="18"/>
      <c r="C45" s="82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" customHeight="1">
      <c r="A46" s="18"/>
      <c r="B46" s="18"/>
      <c r="C46" s="82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" customHeight="1">
      <c r="A47" s="18"/>
      <c r="B47" s="18"/>
      <c r="C47" s="82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" customHeight="1">
      <c r="A48" s="18"/>
      <c r="B48" s="18"/>
      <c r="C48" s="8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" customHeight="1">
      <c r="A49" s="18"/>
      <c r="B49" s="18"/>
      <c r="C49" s="8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" customHeight="1">
      <c r="A50" s="18"/>
      <c r="B50" s="18"/>
      <c r="C50" s="82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" customHeight="1">
      <c r="A51" s="18"/>
      <c r="B51" s="18"/>
      <c r="C51" s="8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" customHeight="1">
      <c r="A52" s="18"/>
      <c r="B52" s="18"/>
      <c r="C52" s="8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" customHeight="1">
      <c r="A53" s="18"/>
      <c r="B53" s="18"/>
      <c r="C53" s="8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" customHeight="1">
      <c r="A54" s="18"/>
      <c r="B54" s="18"/>
      <c r="C54" s="8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" customHeight="1">
      <c r="A55" s="18"/>
      <c r="B55" s="18"/>
      <c r="C55" s="8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" customHeight="1">
      <c r="A56" s="18"/>
      <c r="B56" s="18"/>
      <c r="C56" s="8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" customHeight="1">
      <c r="A57" s="18"/>
      <c r="B57" s="18"/>
      <c r="C57" s="8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" customHeight="1">
      <c r="A58" s="18"/>
      <c r="B58" s="18"/>
      <c r="C58" s="8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" customHeight="1">
      <c r="A59" s="18"/>
      <c r="B59" s="18"/>
      <c r="C59" s="8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" customHeight="1">
      <c r="A60" s="18"/>
      <c r="B60" s="18"/>
      <c r="C60" s="82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" customHeight="1">
      <c r="A61" s="18"/>
      <c r="B61" s="18"/>
      <c r="C61" s="8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" customHeight="1">
      <c r="A62" s="18"/>
      <c r="B62" s="18"/>
      <c r="C62" s="82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" customHeight="1">
      <c r="A63" s="18"/>
      <c r="B63" s="18"/>
      <c r="C63" s="8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" customHeight="1">
      <c r="A64" s="18"/>
      <c r="B64" s="18"/>
      <c r="C64" s="82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" customHeight="1">
      <c r="A65" s="18"/>
      <c r="B65" s="18"/>
      <c r="C65" s="8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" customHeight="1">
      <c r="A66" s="18"/>
      <c r="B66" s="18"/>
      <c r="C66" s="8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" customHeight="1">
      <c r="A67" s="18"/>
      <c r="B67" s="18"/>
      <c r="C67" s="8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" customHeight="1">
      <c r="A68" s="18"/>
      <c r="B68" s="18"/>
      <c r="C68" s="82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" customHeight="1">
      <c r="A69" s="18"/>
      <c r="B69" s="18"/>
      <c r="C69" s="8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" customHeight="1">
      <c r="A70" s="18"/>
      <c r="B70" s="18"/>
      <c r="C70" s="8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" customHeight="1">
      <c r="A71" s="18"/>
      <c r="B71" s="18"/>
      <c r="C71" s="8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" customHeight="1">
      <c r="A72" s="18"/>
      <c r="B72" s="18"/>
      <c r="C72" s="8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" customHeight="1">
      <c r="A73" s="18"/>
      <c r="B73" s="18"/>
      <c r="C73" s="8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" customHeight="1">
      <c r="A74" s="18"/>
      <c r="B74" s="18"/>
      <c r="C74" s="82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" customHeight="1">
      <c r="A75" s="18"/>
      <c r="B75" s="18"/>
      <c r="C75" s="8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" customHeight="1">
      <c r="A76" s="18"/>
      <c r="B76" s="18"/>
      <c r="C76" s="8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" customHeight="1">
      <c r="A77" s="18"/>
      <c r="B77" s="18"/>
      <c r="C77" s="82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" customHeight="1">
      <c r="A78" s="18"/>
      <c r="B78" s="18"/>
      <c r="C78" s="82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" customHeight="1">
      <c r="A79" s="18"/>
      <c r="B79" s="18"/>
      <c r="C79" s="82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" customHeight="1">
      <c r="A80" s="18"/>
      <c r="B80" s="18"/>
      <c r="C80" s="82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" customHeight="1">
      <c r="A81" s="18"/>
      <c r="B81" s="18"/>
      <c r="C81" s="82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" customHeight="1">
      <c r="A82" s="18"/>
      <c r="B82" s="18"/>
      <c r="C82" s="82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" customHeight="1">
      <c r="A83" s="18"/>
      <c r="B83" s="18"/>
      <c r="C83" s="82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" customHeight="1">
      <c r="A84" s="18"/>
      <c r="B84" s="18"/>
      <c r="C84" s="82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" customHeight="1">
      <c r="A85" s="18"/>
      <c r="B85" s="18"/>
      <c r="C85" s="82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" customHeight="1">
      <c r="A86" s="18"/>
      <c r="B86" s="18"/>
      <c r="C86" s="82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" customHeight="1">
      <c r="A87" s="18"/>
      <c r="B87" s="18"/>
      <c r="C87" s="82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" customHeight="1">
      <c r="A88" s="18"/>
      <c r="B88" s="18"/>
      <c r="C88" s="82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" customHeight="1">
      <c r="A89" s="18"/>
      <c r="B89" s="18"/>
      <c r="C89" s="82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" customHeight="1">
      <c r="A90" s="18"/>
      <c r="B90" s="18"/>
      <c r="C90" s="82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" customHeight="1">
      <c r="A91" s="18"/>
      <c r="B91" s="18"/>
      <c r="C91" s="82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" customHeight="1">
      <c r="A92" s="18"/>
      <c r="B92" s="18"/>
      <c r="C92" s="82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" customHeight="1">
      <c r="A93" s="18"/>
      <c r="B93" s="18"/>
      <c r="C93" s="82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" customHeight="1">
      <c r="A94" s="18"/>
      <c r="B94" s="18"/>
      <c r="C94" s="82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" customHeight="1">
      <c r="A95" s="18"/>
      <c r="B95" s="18"/>
      <c r="C95" s="82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" customHeight="1">
      <c r="A96" s="18"/>
      <c r="B96" s="18"/>
      <c r="C96" s="82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" customHeight="1">
      <c r="A97" s="18"/>
      <c r="B97" s="18"/>
      <c r="C97" s="82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" customHeight="1">
      <c r="A98" s="18"/>
      <c r="B98" s="18"/>
      <c r="C98" s="82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" customHeight="1">
      <c r="A99" s="18"/>
      <c r="B99" s="18"/>
      <c r="C99" s="82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" customHeight="1">
      <c r="A100" s="18"/>
      <c r="B100" s="18"/>
      <c r="C100" s="82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" customHeight="1">
      <c r="A101" s="18"/>
      <c r="B101" s="18"/>
      <c r="C101" s="82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" customHeight="1">
      <c r="A102" s="18"/>
      <c r="B102" s="18"/>
      <c r="C102" s="82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" customHeight="1">
      <c r="A103" s="18"/>
      <c r="B103" s="18"/>
      <c r="C103" s="82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" customHeight="1">
      <c r="A104" s="18"/>
      <c r="B104" s="18"/>
      <c r="C104" s="82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" customHeight="1">
      <c r="A105" s="18"/>
      <c r="B105" s="18"/>
      <c r="C105" s="82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" customHeight="1">
      <c r="A106" s="18"/>
      <c r="B106" s="18"/>
      <c r="C106" s="82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" customHeight="1">
      <c r="A107" s="18"/>
      <c r="B107" s="18"/>
      <c r="C107" s="82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" customHeight="1">
      <c r="A108" s="18"/>
      <c r="B108" s="18"/>
      <c r="C108" s="82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" customHeight="1">
      <c r="A109" s="18"/>
      <c r="B109" s="18"/>
      <c r="C109" s="82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" customHeight="1">
      <c r="A110" s="18"/>
      <c r="B110" s="18"/>
      <c r="C110" s="82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" customHeight="1">
      <c r="A111" s="18"/>
      <c r="B111" s="18"/>
      <c r="C111" s="82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" customHeight="1">
      <c r="A112" s="18"/>
      <c r="B112" s="18"/>
      <c r="C112" s="82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" customHeight="1">
      <c r="A113" s="18"/>
      <c r="B113" s="18"/>
      <c r="C113" s="82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" customHeight="1">
      <c r="A114" s="18"/>
      <c r="B114" s="18"/>
      <c r="C114" s="82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" customHeight="1">
      <c r="A115" s="18"/>
      <c r="B115" s="18"/>
      <c r="C115" s="82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" customHeight="1">
      <c r="A116" s="18"/>
      <c r="B116" s="18"/>
      <c r="C116" s="82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" customHeight="1">
      <c r="A117" s="18"/>
      <c r="B117" s="18"/>
      <c r="C117" s="82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" customHeight="1">
      <c r="A118" s="18"/>
      <c r="B118" s="18"/>
      <c r="C118" s="82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" customHeight="1">
      <c r="A119" s="18"/>
      <c r="B119" s="18"/>
      <c r="C119" s="82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" customHeight="1">
      <c r="A120" s="18"/>
      <c r="B120" s="18"/>
      <c r="C120" s="82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" customHeight="1">
      <c r="A121" s="18"/>
      <c r="B121" s="18"/>
      <c r="C121" s="82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" customHeight="1">
      <c r="A122" s="18"/>
      <c r="B122" s="18"/>
      <c r="C122" s="82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" customHeight="1">
      <c r="A123" s="18"/>
      <c r="B123" s="18"/>
      <c r="C123" s="82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" customHeight="1">
      <c r="A124" s="18"/>
      <c r="B124" s="18"/>
      <c r="C124" s="82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" customHeight="1">
      <c r="A125" s="18"/>
      <c r="B125" s="18"/>
      <c r="C125" s="82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" customHeight="1">
      <c r="A126" s="18"/>
      <c r="B126" s="18"/>
      <c r="C126" s="82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" customHeight="1">
      <c r="A127" s="18"/>
      <c r="B127" s="18"/>
      <c r="C127" s="82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" customHeight="1">
      <c r="A128" s="18"/>
      <c r="B128" s="18"/>
      <c r="C128" s="82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" customHeight="1">
      <c r="A129" s="18"/>
      <c r="B129" s="18"/>
      <c r="C129" s="82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" customHeight="1">
      <c r="A130" s="18"/>
      <c r="B130" s="18"/>
      <c r="C130" s="82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" customHeight="1">
      <c r="A131" s="18"/>
      <c r="B131" s="18"/>
      <c r="C131" s="82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" customHeight="1">
      <c r="A132" s="18"/>
      <c r="B132" s="18"/>
      <c r="C132" s="82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" customHeight="1">
      <c r="A133" s="18"/>
      <c r="B133" s="18"/>
      <c r="C133" s="82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" customHeight="1">
      <c r="A134" s="18"/>
      <c r="B134" s="18"/>
      <c r="C134" s="82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" customHeight="1">
      <c r="A135" s="18"/>
      <c r="B135" s="18"/>
      <c r="C135" s="82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" customHeight="1">
      <c r="A136" s="18"/>
      <c r="B136" s="18"/>
      <c r="C136" s="8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" customHeight="1">
      <c r="A137" s="18"/>
      <c r="B137" s="18"/>
      <c r="C137" s="82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" customHeight="1">
      <c r="A138" s="18"/>
      <c r="B138" s="18"/>
      <c r="C138" s="82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" customHeight="1">
      <c r="A139" s="18"/>
      <c r="B139" s="18"/>
      <c r="C139" s="82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" customHeight="1">
      <c r="A140" s="18"/>
      <c r="B140" s="18"/>
      <c r="C140" s="82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" customHeight="1">
      <c r="A141" s="18"/>
      <c r="B141" s="18"/>
      <c r="C141" s="82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" customHeight="1">
      <c r="A142" s="18"/>
      <c r="B142" s="18"/>
      <c r="C142" s="82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" customHeight="1">
      <c r="A143" s="18"/>
      <c r="B143" s="18"/>
      <c r="C143" s="82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" customHeight="1">
      <c r="A144" s="18"/>
      <c r="B144" s="18"/>
      <c r="C144" s="82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" customHeight="1">
      <c r="A145" s="18"/>
      <c r="B145" s="18"/>
      <c r="C145" s="82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" customHeight="1">
      <c r="A146" s="18"/>
      <c r="B146" s="18"/>
      <c r="C146" s="82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" customHeight="1">
      <c r="A147" s="18"/>
      <c r="B147" s="18"/>
      <c r="C147" s="82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" customHeight="1">
      <c r="A148" s="18"/>
      <c r="B148" s="18"/>
      <c r="C148" s="82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" customHeight="1">
      <c r="A149" s="18"/>
      <c r="B149" s="18"/>
      <c r="C149" s="82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" customHeight="1">
      <c r="A150" s="18"/>
      <c r="B150" s="18"/>
      <c r="C150" s="82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" customHeight="1">
      <c r="A151" s="18"/>
      <c r="B151" s="18"/>
      <c r="C151" s="82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" customHeight="1">
      <c r="A152" s="18"/>
      <c r="B152" s="18"/>
      <c r="C152" s="82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" customHeight="1">
      <c r="A153" s="18"/>
      <c r="B153" s="18"/>
      <c r="C153" s="82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" customHeight="1">
      <c r="A154" s="18"/>
      <c r="B154" s="18"/>
      <c r="C154" s="82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" customHeight="1">
      <c r="A155" s="18"/>
      <c r="B155" s="18"/>
      <c r="C155" s="82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" customHeight="1">
      <c r="A156" s="18"/>
      <c r="B156" s="18"/>
      <c r="C156" s="82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" customHeight="1">
      <c r="A157" s="18"/>
      <c r="B157" s="18"/>
      <c r="C157" s="82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" customHeight="1">
      <c r="A158" s="18"/>
      <c r="B158" s="18"/>
      <c r="C158" s="82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" customHeight="1">
      <c r="A159" s="18"/>
      <c r="B159" s="18"/>
      <c r="C159" s="82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" customHeight="1">
      <c r="A160" s="18"/>
      <c r="B160" s="18"/>
      <c r="C160" s="82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" customHeight="1">
      <c r="A161" s="18"/>
      <c r="B161" s="18"/>
      <c r="C161" s="82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" customHeight="1">
      <c r="A162" s="18"/>
      <c r="B162" s="18"/>
      <c r="C162" s="82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" customHeight="1">
      <c r="A163" s="18"/>
      <c r="B163" s="18"/>
      <c r="C163" s="82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" customHeight="1">
      <c r="A164" s="18"/>
      <c r="B164" s="18"/>
      <c r="C164" s="82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" customHeight="1">
      <c r="A165" s="18"/>
      <c r="B165" s="18"/>
      <c r="C165" s="82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" customHeight="1">
      <c r="A166" s="18"/>
      <c r="B166" s="18"/>
      <c r="C166" s="82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" customHeight="1">
      <c r="A167" s="18"/>
      <c r="B167" s="18"/>
      <c r="C167" s="82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" customHeight="1">
      <c r="A168" s="18"/>
      <c r="B168" s="18"/>
      <c r="C168" s="82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" customHeight="1">
      <c r="A169" s="18"/>
      <c r="B169" s="18"/>
      <c r="C169" s="82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" customHeight="1">
      <c r="A170" s="18"/>
      <c r="B170" s="18"/>
      <c r="C170" s="82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" customHeight="1">
      <c r="A171" s="18"/>
      <c r="B171" s="18"/>
      <c r="C171" s="82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" customHeight="1">
      <c r="A172" s="18"/>
      <c r="B172" s="18"/>
      <c r="C172" s="82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" customHeight="1">
      <c r="A173" s="18"/>
      <c r="B173" s="18"/>
      <c r="C173" s="82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" customHeight="1">
      <c r="A174" s="18"/>
      <c r="B174" s="18"/>
      <c r="C174" s="82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" customHeight="1">
      <c r="A175" s="18"/>
      <c r="B175" s="18"/>
      <c r="C175" s="82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" customHeight="1">
      <c r="A176" s="18"/>
      <c r="B176" s="18"/>
      <c r="C176" s="82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" customHeight="1">
      <c r="A177" s="18"/>
      <c r="B177" s="18"/>
      <c r="C177" s="82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" customHeight="1">
      <c r="A178" s="18"/>
      <c r="B178" s="18"/>
      <c r="C178" s="82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" customHeight="1">
      <c r="A179" s="18"/>
      <c r="B179" s="18"/>
      <c r="C179" s="82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" customHeight="1">
      <c r="A180" s="18"/>
      <c r="B180" s="18"/>
      <c r="C180" s="82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" customHeight="1">
      <c r="A181" s="18"/>
      <c r="B181" s="18"/>
      <c r="C181" s="82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" customHeight="1">
      <c r="A182" s="18"/>
      <c r="B182" s="18"/>
      <c r="C182" s="82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" customHeight="1">
      <c r="A183" s="18"/>
      <c r="B183" s="18"/>
      <c r="C183" s="82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" customHeight="1">
      <c r="A184" s="18"/>
      <c r="B184" s="18"/>
      <c r="C184" s="82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" customHeight="1">
      <c r="A185" s="18"/>
      <c r="B185" s="18"/>
      <c r="C185" s="82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" customHeight="1">
      <c r="A186" s="18"/>
      <c r="B186" s="18"/>
      <c r="C186" s="82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" customHeight="1">
      <c r="A187" s="18"/>
      <c r="B187" s="18"/>
      <c r="C187" s="82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" customHeight="1">
      <c r="A188" s="18"/>
      <c r="B188" s="18"/>
      <c r="C188" s="82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" customHeight="1">
      <c r="A189" s="18"/>
      <c r="B189" s="18"/>
      <c r="C189" s="82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" customHeight="1">
      <c r="A190" s="18"/>
      <c r="B190" s="18"/>
      <c r="C190" s="82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" customHeight="1">
      <c r="A191" s="18"/>
      <c r="B191" s="18"/>
      <c r="C191" s="82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" customHeight="1">
      <c r="A192" s="18"/>
      <c r="B192" s="18"/>
      <c r="C192" s="82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" customHeight="1">
      <c r="A193" s="18"/>
      <c r="B193" s="18"/>
      <c r="C193" s="82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" customHeight="1">
      <c r="A194" s="18"/>
      <c r="B194" s="18"/>
      <c r="C194" s="82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" customHeight="1">
      <c r="A195" s="18"/>
      <c r="B195" s="18"/>
      <c r="C195" s="82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" customHeight="1">
      <c r="A196" s="18"/>
      <c r="B196" s="18"/>
      <c r="C196" s="82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" customHeight="1">
      <c r="A197" s="18"/>
      <c r="B197" s="18"/>
      <c r="C197" s="82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" customHeight="1">
      <c r="A198" s="18"/>
      <c r="B198" s="18"/>
      <c r="C198" s="82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" customHeight="1">
      <c r="A199" s="18"/>
      <c r="B199" s="18"/>
      <c r="C199" s="82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" customHeight="1">
      <c r="A200" s="18"/>
      <c r="B200" s="18"/>
      <c r="C200" s="82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" customHeight="1">
      <c r="A201" s="18"/>
      <c r="B201" s="18"/>
      <c r="C201" s="82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" customHeight="1">
      <c r="A202" s="18"/>
      <c r="B202" s="18"/>
      <c r="C202" s="82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" customHeight="1">
      <c r="A203" s="18"/>
      <c r="B203" s="18"/>
      <c r="C203" s="82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" customHeight="1">
      <c r="A204" s="18"/>
      <c r="B204" s="18"/>
      <c r="C204" s="82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" customHeight="1">
      <c r="A205" s="18"/>
      <c r="B205" s="18"/>
      <c r="C205" s="82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" customHeight="1">
      <c r="A206" s="18"/>
      <c r="B206" s="18"/>
      <c r="C206" s="82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" customHeight="1">
      <c r="A207" s="18"/>
      <c r="B207" s="18"/>
      <c r="C207" s="82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" customHeight="1">
      <c r="A208" s="18"/>
      <c r="B208" s="18"/>
      <c r="C208" s="82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" customHeight="1">
      <c r="A209" s="18"/>
      <c r="B209" s="18"/>
      <c r="C209" s="82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" customHeight="1">
      <c r="A210" s="18"/>
      <c r="B210" s="18"/>
      <c r="C210" s="82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" customHeight="1">
      <c r="A211" s="18"/>
      <c r="B211" s="18"/>
      <c r="C211" s="82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" customHeight="1">
      <c r="A212" s="18"/>
      <c r="B212" s="18"/>
      <c r="C212" s="82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" customHeight="1">
      <c r="A213" s="18"/>
      <c r="B213" s="18"/>
      <c r="C213" s="82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" customHeight="1">
      <c r="A214" s="18"/>
      <c r="B214" s="18"/>
      <c r="C214" s="82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" customHeight="1">
      <c r="A215" s="18"/>
      <c r="B215" s="18"/>
      <c r="C215" s="82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" customHeight="1">
      <c r="A216" s="18"/>
      <c r="B216" s="18"/>
      <c r="C216" s="82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" customHeight="1">
      <c r="A217" s="18"/>
      <c r="B217" s="18"/>
      <c r="C217" s="82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" customHeight="1">
      <c r="A218" s="18"/>
      <c r="B218" s="18"/>
      <c r="C218" s="82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" customHeight="1">
      <c r="A219" s="18"/>
      <c r="B219" s="18"/>
      <c r="C219" s="82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" customHeight="1">
      <c r="A220" s="18"/>
      <c r="B220" s="18"/>
      <c r="C220" s="82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" customHeight="1">
      <c r="A221" s="18"/>
      <c r="B221" s="18"/>
      <c r="C221" s="82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" customHeight="1">
      <c r="A222" s="18"/>
      <c r="B222" s="18"/>
      <c r="C222" s="82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" customHeight="1">
      <c r="A223" s="18"/>
      <c r="B223" s="18"/>
      <c r="C223" s="82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" customHeight="1">
      <c r="A224" s="18"/>
      <c r="B224" s="18"/>
      <c r="C224" s="82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" customHeight="1">
      <c r="A225" s="18"/>
      <c r="B225" s="18"/>
      <c r="C225" s="82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" customHeight="1">
      <c r="A226" s="18"/>
      <c r="B226" s="18"/>
      <c r="C226" s="82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" customHeight="1">
      <c r="A227" s="18"/>
      <c r="B227" s="18"/>
      <c r="C227" s="82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" customHeight="1">
      <c r="A228" s="18"/>
      <c r="B228" s="18"/>
      <c r="C228" s="82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" customHeight="1">
      <c r="A229" s="18"/>
      <c r="B229" s="18"/>
      <c r="C229" s="82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" customHeight="1">
      <c r="A230" s="18"/>
      <c r="B230" s="18"/>
      <c r="C230" s="82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" customHeight="1">
      <c r="A231" s="18"/>
      <c r="B231" s="18"/>
      <c r="C231" s="82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" customHeight="1">
      <c r="A232" s="18"/>
      <c r="B232" s="18"/>
      <c r="C232" s="82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" customHeight="1">
      <c r="A233" s="18"/>
      <c r="B233" s="18"/>
      <c r="C233" s="82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2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2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2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2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2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2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2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2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2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2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2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2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">
    <mergeCell ref="E4:J1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000"/>
  <sheetViews>
    <sheetView tabSelected="1" topLeftCell="A46" workbookViewId="0">
      <selection activeCell="AC2" sqref="AC2:AC69"/>
    </sheetView>
  </sheetViews>
  <sheetFormatPr defaultColWidth="14.453125" defaultRowHeight="15" customHeight="1"/>
  <cols>
    <col min="1" max="1" width="7.08984375" customWidth="1"/>
    <col min="2" max="2" width="2.453125" customWidth="1"/>
    <col min="3" max="3" width="14.7265625" customWidth="1"/>
    <col min="4" max="4" width="2.453125" customWidth="1"/>
    <col min="5" max="5" width="14.7265625" customWidth="1"/>
    <col min="6" max="6" width="2.453125" customWidth="1"/>
    <col min="7" max="7" width="4.453125" customWidth="1"/>
    <col min="8" max="8" width="7.7265625" customWidth="1"/>
    <col min="9" max="9" width="7.26953125" customWidth="1"/>
    <col min="10" max="10" width="1.7265625" customWidth="1"/>
    <col min="11" max="11" width="7.26953125" customWidth="1"/>
    <col min="12" max="12" width="2.7265625" customWidth="1"/>
    <col min="13" max="13" width="7.7265625" customWidth="1"/>
    <col min="14" max="14" width="9.26953125" customWidth="1"/>
    <col min="15" max="15" width="4.7265625" customWidth="1"/>
    <col min="16" max="27" width="4.7265625" hidden="1" customWidth="1"/>
    <col min="28" max="28" width="4.7265625" customWidth="1"/>
    <col min="29" max="29" width="44.7265625" customWidth="1"/>
    <col min="30" max="49" width="8.81640625" customWidth="1"/>
  </cols>
  <sheetData>
    <row r="1" spans="1:49" ht="12.75" customHeight="1">
      <c r="A1" s="202" t="s">
        <v>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9"/>
      <c r="P1" s="5"/>
      <c r="Q1" s="5"/>
      <c r="R1" s="11"/>
      <c r="AB1" s="203"/>
      <c r="AC1" s="17" t="s">
        <v>7</v>
      </c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49" ht="9" customHeight="1">
      <c r="A2" s="206" t="s">
        <v>11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21"/>
      <c r="P2" s="5"/>
      <c r="Q2" s="5"/>
      <c r="R2" s="11"/>
      <c r="AB2" s="204"/>
      <c r="AC2" s="207" t="s">
        <v>1719</v>
      </c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</row>
    <row r="3" spans="1:49" ht="13.5" customHeight="1">
      <c r="A3" s="208" t="s">
        <v>24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29"/>
      <c r="P3" s="5"/>
      <c r="Q3" s="5"/>
      <c r="R3" s="11"/>
      <c r="AB3" s="204"/>
      <c r="AC3" s="141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49" ht="9" customHeight="1">
      <c r="A4" s="206" t="s">
        <v>27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21"/>
      <c r="P4" s="5"/>
      <c r="Q4" s="5"/>
      <c r="R4" s="11"/>
      <c r="AB4" s="204"/>
      <c r="AC4" s="141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12.75" customHeight="1">
      <c r="A5" s="215" t="s">
        <v>31</v>
      </c>
      <c r="B5" s="141"/>
      <c r="C5" s="141"/>
      <c r="D5" s="141"/>
      <c r="E5" s="141"/>
      <c r="F5" s="228"/>
      <c r="G5" s="141"/>
      <c r="H5" s="215" t="s">
        <v>32</v>
      </c>
      <c r="I5" s="141"/>
      <c r="J5" s="141"/>
      <c r="K5" s="141"/>
      <c r="L5" s="141"/>
      <c r="M5" s="141"/>
      <c r="N5" s="141"/>
      <c r="O5" s="38"/>
      <c r="P5" s="5"/>
      <c r="Q5" s="5"/>
      <c r="R5" s="11"/>
      <c r="AB5" s="204"/>
      <c r="AC5" s="141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12" customHeight="1">
      <c r="A6" s="43" t="s">
        <v>35</v>
      </c>
      <c r="B6" s="216"/>
      <c r="C6" s="166"/>
      <c r="D6" s="166"/>
      <c r="E6" s="166"/>
      <c r="F6" s="141"/>
      <c r="G6" s="141"/>
      <c r="H6" s="43" t="s">
        <v>35</v>
      </c>
      <c r="I6" s="216"/>
      <c r="J6" s="166"/>
      <c r="K6" s="166"/>
      <c r="L6" s="166"/>
      <c r="M6" s="166"/>
      <c r="N6" s="166"/>
      <c r="O6" s="43"/>
      <c r="P6" s="5"/>
      <c r="Q6" s="14"/>
      <c r="R6" s="11"/>
      <c r="AB6" s="204"/>
      <c r="AC6" s="141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ht="12" customHeight="1">
      <c r="A7" s="50" t="s">
        <v>42</v>
      </c>
      <c r="B7" s="217"/>
      <c r="C7" s="168"/>
      <c r="D7" s="168"/>
      <c r="E7" s="168"/>
      <c r="F7" s="141"/>
      <c r="G7" s="141"/>
      <c r="H7" s="50" t="s">
        <v>42</v>
      </c>
      <c r="I7" s="216"/>
      <c r="J7" s="166"/>
      <c r="K7" s="166"/>
      <c r="L7" s="166"/>
      <c r="M7" s="166"/>
      <c r="N7" s="166"/>
      <c r="O7" s="43"/>
      <c r="P7" s="5"/>
      <c r="Q7" s="14"/>
      <c r="R7" s="11"/>
      <c r="AB7" s="204"/>
      <c r="AC7" s="141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ht="12" customHeight="1">
      <c r="A8" s="50" t="s">
        <v>54</v>
      </c>
      <c r="B8" s="217"/>
      <c r="C8" s="168"/>
      <c r="D8" s="168"/>
      <c r="E8" s="168"/>
      <c r="F8" s="141"/>
      <c r="G8" s="141"/>
      <c r="H8" s="50" t="s">
        <v>54</v>
      </c>
      <c r="I8" s="216"/>
      <c r="J8" s="166"/>
      <c r="K8" s="166"/>
      <c r="L8" s="166"/>
      <c r="M8" s="166"/>
      <c r="N8" s="166"/>
      <c r="O8" s="43"/>
      <c r="P8" s="5"/>
      <c r="Q8" s="5"/>
      <c r="R8" s="11"/>
      <c r="AB8" s="204"/>
      <c r="AC8" s="141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ht="12" customHeight="1">
      <c r="A9" s="50" t="s">
        <v>67</v>
      </c>
      <c r="B9" s="217"/>
      <c r="C9" s="168"/>
      <c r="D9" s="43" t="s">
        <v>68</v>
      </c>
      <c r="E9" s="45"/>
      <c r="F9" s="141"/>
      <c r="G9" s="141"/>
      <c r="H9" s="50" t="s">
        <v>67</v>
      </c>
      <c r="I9" s="217"/>
      <c r="J9" s="168"/>
      <c r="K9" s="168"/>
      <c r="L9" s="43" t="s">
        <v>68</v>
      </c>
      <c r="M9" s="217"/>
      <c r="N9" s="168"/>
      <c r="O9" s="43"/>
      <c r="P9" s="5"/>
      <c r="Q9" s="14"/>
      <c r="R9" s="11"/>
      <c r="AB9" s="204"/>
      <c r="AC9" s="141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 ht="12" customHeight="1">
      <c r="A10" s="50" t="s">
        <v>78</v>
      </c>
      <c r="B10" s="217"/>
      <c r="C10" s="168"/>
      <c r="D10" s="168"/>
      <c r="E10" s="168"/>
      <c r="F10" s="141"/>
      <c r="G10" s="141"/>
      <c r="H10" s="50" t="s">
        <v>78</v>
      </c>
      <c r="I10" s="217"/>
      <c r="J10" s="168"/>
      <c r="K10" s="168"/>
      <c r="L10" s="168"/>
      <c r="M10" s="168"/>
      <c r="N10" s="168"/>
      <c r="O10" s="43"/>
      <c r="P10" s="5"/>
      <c r="Q10" s="14"/>
      <c r="R10" s="11"/>
      <c r="AB10" s="204"/>
      <c r="AC10" s="141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ht="12" customHeight="1">
      <c r="A11" s="218" t="s">
        <v>91</v>
      </c>
      <c r="B11" s="141"/>
      <c r="C11" s="141"/>
      <c r="D11" s="141"/>
      <c r="E11" s="53"/>
      <c r="F11" s="141"/>
      <c r="G11" s="141"/>
      <c r="H11" s="54" t="s">
        <v>95</v>
      </c>
      <c r="I11" s="219"/>
      <c r="J11" s="168"/>
      <c r="K11" s="168"/>
      <c r="L11" s="168"/>
      <c r="M11" s="168"/>
      <c r="N11" s="168"/>
      <c r="O11" s="50"/>
      <c r="P11" s="5"/>
      <c r="Q11" s="5"/>
      <c r="R11" s="11"/>
      <c r="AB11" s="204"/>
      <c r="AC11" s="141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ht="9" customHeight="1">
      <c r="A12" s="5"/>
      <c r="B12" s="220" t="s">
        <v>108</v>
      </c>
      <c r="C12" s="141"/>
      <c r="D12" s="141"/>
      <c r="E12" s="141"/>
      <c r="F12" s="141"/>
      <c r="G12" s="141"/>
      <c r="H12" s="5"/>
      <c r="I12" s="218"/>
      <c r="J12" s="141"/>
      <c r="K12" s="141"/>
      <c r="L12" s="141"/>
      <c r="M12" s="141"/>
      <c r="N12" s="141"/>
      <c r="O12" s="50"/>
      <c r="P12" s="5"/>
      <c r="Q12" s="14"/>
      <c r="R12" s="11"/>
      <c r="AB12" s="204"/>
      <c r="AC12" s="141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ht="8.25" customHeight="1">
      <c r="A13" s="158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5"/>
      <c r="P13" s="5"/>
      <c r="Q13" s="14"/>
      <c r="R13" s="11"/>
      <c r="AB13" s="204"/>
      <c r="AC13" s="141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pans="1:49" ht="12.75" customHeight="1">
      <c r="A14" s="221" t="s">
        <v>121</v>
      </c>
      <c r="B14" s="141"/>
      <c r="C14" s="14"/>
      <c r="D14" s="54"/>
      <c r="E14" s="14"/>
      <c r="F14" s="14"/>
      <c r="G14" s="14"/>
      <c r="H14" s="221" t="s">
        <v>122</v>
      </c>
      <c r="I14" s="141"/>
      <c r="J14" s="14"/>
      <c r="K14" s="6" t="s">
        <v>124</v>
      </c>
      <c r="L14" s="14"/>
      <c r="M14" s="14"/>
      <c r="N14" s="14"/>
      <c r="O14" s="14"/>
      <c r="P14" s="5"/>
      <c r="Q14" s="14"/>
      <c r="R14" s="11"/>
      <c r="AB14" s="204"/>
      <c r="AC14" s="141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5" spans="1:49" ht="14.25" customHeight="1">
      <c r="A15" s="222" t="str">
        <f>IF(OR(B6="",B7="",B8="",B9="",E9="",B10="",E11="",C14="",E14="",I6="",I7="",I8="",I9="",M9="",I10="",I11="",K14=""), "PLEASE COMPLETE ALL SCHOOL AND COACH INFORMATION IN THE ABOVE FORM", "")</f>
        <v>PLEASE COMPLETE ALL SCHOOL AND COACH INFORMATION IN THE ABOVE FORM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3"/>
      <c r="O15" s="14"/>
      <c r="P15" s="5"/>
      <c r="Q15" s="5"/>
      <c r="R15" s="11"/>
      <c r="AB15" s="204"/>
      <c r="AC15" s="141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</row>
    <row r="16" spans="1:49" ht="11.25" customHeight="1">
      <c r="A16" s="55" t="s">
        <v>146</v>
      </c>
      <c r="B16" s="223" t="s">
        <v>149</v>
      </c>
      <c r="C16" s="224"/>
      <c r="D16" s="224"/>
      <c r="E16" s="225"/>
      <c r="F16" s="56" t="s">
        <v>156</v>
      </c>
      <c r="G16" s="226" t="s">
        <v>157</v>
      </c>
      <c r="H16" s="227"/>
      <c r="I16" s="57" t="s">
        <v>161</v>
      </c>
      <c r="J16" s="209"/>
      <c r="K16" s="229" t="s">
        <v>165</v>
      </c>
      <c r="L16" s="141"/>
      <c r="M16" s="141"/>
      <c r="N16" s="142"/>
      <c r="O16" s="210"/>
      <c r="P16" s="58"/>
      <c r="Q16" s="59" t="s">
        <v>146</v>
      </c>
      <c r="R16" s="244" t="s">
        <v>149</v>
      </c>
      <c r="S16" s="224"/>
      <c r="T16" s="224"/>
      <c r="U16" s="233"/>
      <c r="V16" s="60" t="s">
        <v>156</v>
      </c>
      <c r="W16" s="232" t="s">
        <v>157</v>
      </c>
      <c r="X16" s="233"/>
      <c r="Y16" s="61" t="s">
        <v>161</v>
      </c>
      <c r="Z16" s="4"/>
      <c r="AA16" s="4"/>
      <c r="AB16" s="204"/>
      <c r="AC16" s="141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49" ht="7.5" customHeight="1">
      <c r="A17" s="234" t="s">
        <v>178</v>
      </c>
      <c r="B17" s="235" t="s">
        <v>185</v>
      </c>
      <c r="C17" s="62" t="s">
        <v>186</v>
      </c>
      <c r="D17" s="63" t="s">
        <v>156</v>
      </c>
      <c r="E17" s="62" t="s">
        <v>193</v>
      </c>
      <c r="F17" s="63" t="s">
        <v>156</v>
      </c>
      <c r="G17" s="236"/>
      <c r="H17" s="237"/>
      <c r="I17" s="230">
        <f>IF(G17="", 0, IF(W17&gt;='Girls Power Table'!$AM$204,0, IF(LOOKUP(W17, 'Girls Power Table'!$AM$4:$AM$204)=W17, VLOOKUP(W17, 'Girls Power Table'!$AM$4:$AN$204, 2), VLOOKUP(W17, 'Girls Power Table'!$AM$4:$AN$204, 2)-3)))</f>
        <v>0</v>
      </c>
      <c r="J17" s="141"/>
      <c r="K17" s="140"/>
      <c r="L17" s="141"/>
      <c r="M17" s="141"/>
      <c r="N17" s="142"/>
      <c r="O17" s="141"/>
      <c r="P17" s="5"/>
      <c r="Q17" s="240" t="s">
        <v>178</v>
      </c>
      <c r="R17" s="241" t="s">
        <v>185</v>
      </c>
      <c r="S17" s="64" t="s">
        <v>186</v>
      </c>
      <c r="T17" s="65" t="s">
        <v>156</v>
      </c>
      <c r="U17" s="66" t="s">
        <v>193</v>
      </c>
      <c r="V17" s="67" t="s">
        <v>156</v>
      </c>
      <c r="W17" s="183">
        <f>IF(G17&lt;20000, INT(G17/10000)*60+(G17-10000)/100, INT(G17/10000)*60+(G17-20000)/100)</f>
        <v>-100</v>
      </c>
      <c r="X17" s="184"/>
      <c r="Y17" s="242"/>
      <c r="AB17" s="204"/>
      <c r="AC17" s="141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pans="1:49" ht="12" customHeight="1">
      <c r="A18" s="149"/>
      <c r="B18" s="181"/>
      <c r="C18" s="68"/>
      <c r="D18" s="69" t="str">
        <f>IF(C18="", "", VLOOKUP(C18, 'Girls Roster'!$B$4:$C$33, 2, FALSE))</f>
        <v/>
      </c>
      <c r="E18" s="68"/>
      <c r="F18" s="70" t="str">
        <f>IF(E18="", "", VLOOKUP(E18, 'Girls Roster'!$B$4:$C$33, 2, FALSE))</f>
        <v/>
      </c>
      <c r="G18" s="185"/>
      <c r="H18" s="238"/>
      <c r="I18" s="175"/>
      <c r="J18" s="141"/>
      <c r="K18" s="231" t="s">
        <v>239</v>
      </c>
      <c r="L18" s="141"/>
      <c r="M18" s="141"/>
      <c r="N18" s="71"/>
      <c r="O18" s="141"/>
      <c r="P18" s="5"/>
      <c r="Q18" s="149"/>
      <c r="R18" s="181"/>
      <c r="S18" s="72" t="s">
        <v>240</v>
      </c>
      <c r="T18" s="73">
        <v>10</v>
      </c>
      <c r="U18" s="74" t="s">
        <v>244</v>
      </c>
      <c r="V18" s="75">
        <v>9</v>
      </c>
      <c r="W18" s="185"/>
      <c r="X18" s="186"/>
      <c r="Y18" s="178"/>
      <c r="AB18" s="204"/>
      <c r="AC18" s="141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</row>
    <row r="19" spans="1:49" ht="6.75" customHeight="1">
      <c r="A19" s="149"/>
      <c r="B19" s="181"/>
      <c r="C19" s="79" t="s">
        <v>259</v>
      </c>
      <c r="D19" s="63" t="s">
        <v>156</v>
      </c>
      <c r="E19" s="79" t="s">
        <v>264</v>
      </c>
      <c r="F19" s="63" t="s">
        <v>156</v>
      </c>
      <c r="G19" s="185"/>
      <c r="H19" s="238"/>
      <c r="I19" s="175"/>
      <c r="J19" s="141"/>
      <c r="K19" s="243"/>
      <c r="L19" s="144"/>
      <c r="M19" s="144"/>
      <c r="N19" s="145"/>
      <c r="O19" s="141"/>
      <c r="P19" s="5"/>
      <c r="Q19" s="149"/>
      <c r="R19" s="181"/>
      <c r="S19" s="80" t="s">
        <v>259</v>
      </c>
      <c r="T19" s="81" t="s">
        <v>156</v>
      </c>
      <c r="U19" s="83" t="s">
        <v>264</v>
      </c>
      <c r="V19" s="84" t="s">
        <v>156</v>
      </c>
      <c r="W19" s="185"/>
      <c r="X19" s="186"/>
      <c r="Y19" s="178"/>
      <c r="AB19" s="204"/>
      <c r="AC19" s="141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</row>
    <row r="20" spans="1:49" ht="11.25" customHeight="1">
      <c r="A20" s="149"/>
      <c r="B20" s="199"/>
      <c r="C20" s="68"/>
      <c r="D20" s="69" t="str">
        <f>IF(C20="", "", VLOOKUP(C20, 'Girls Roster'!$B$4:$C$33, 2, FALSE))</f>
        <v/>
      </c>
      <c r="E20" s="68"/>
      <c r="F20" s="69" t="str">
        <f>IF(E20="", "", VLOOKUP(E20, 'Girls Roster'!$B$4:$C$33, 2, FALSE))</f>
        <v/>
      </c>
      <c r="G20" s="187"/>
      <c r="H20" s="239"/>
      <c r="I20" s="176"/>
      <c r="J20" s="141"/>
      <c r="K20" s="85"/>
      <c r="L20" s="85"/>
      <c r="M20" s="85"/>
      <c r="N20" s="85"/>
      <c r="O20" s="141"/>
      <c r="P20" s="5"/>
      <c r="Q20" s="149"/>
      <c r="R20" s="199"/>
      <c r="S20" s="72" t="s">
        <v>298</v>
      </c>
      <c r="T20" s="73">
        <v>11</v>
      </c>
      <c r="U20" s="74" t="s">
        <v>300</v>
      </c>
      <c r="V20" s="75">
        <v>10</v>
      </c>
      <c r="W20" s="187"/>
      <c r="X20" s="188"/>
      <c r="Y20" s="179"/>
      <c r="AB20" s="204"/>
      <c r="AC20" s="141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</row>
    <row r="21" spans="1:49" ht="7.5" customHeight="1">
      <c r="A21" s="149"/>
      <c r="B21" s="245" t="s">
        <v>308</v>
      </c>
      <c r="C21" s="79" t="s">
        <v>186</v>
      </c>
      <c r="D21" s="63" t="s">
        <v>156</v>
      </c>
      <c r="E21" s="79" t="s">
        <v>193</v>
      </c>
      <c r="F21" s="63" t="s">
        <v>156</v>
      </c>
      <c r="G21" s="246"/>
      <c r="H21" s="247"/>
      <c r="I21" s="249">
        <f>IF(G21="", 0, IF(W21&gt;='Girls Power Table'!$AM$204,0, IF(LOOKUP(W21, 'Girls Power Table'!$AM$4:$AM$204)=W21, VLOOKUP(W21, 'Girls Power Table'!$AM$4:$AN$204, 2), VLOOKUP(W21, 'Girls Power Table'!$AM$4:$AN$204, 2)-3)))</f>
        <v>0</v>
      </c>
      <c r="J21" s="141"/>
      <c r="K21" s="158"/>
      <c r="L21" s="141"/>
      <c r="M21" s="141"/>
      <c r="N21" s="141"/>
      <c r="O21" s="141"/>
      <c r="P21" s="5"/>
      <c r="Q21" s="149"/>
      <c r="R21" s="180" t="s">
        <v>308</v>
      </c>
      <c r="S21" s="86" t="s">
        <v>186</v>
      </c>
      <c r="T21" s="87" t="s">
        <v>156</v>
      </c>
      <c r="U21" s="88" t="s">
        <v>193</v>
      </c>
      <c r="V21" s="89" t="s">
        <v>156</v>
      </c>
      <c r="W21" s="183">
        <f>IF(G21&lt;20000, INT(G21/10000)*60+(G21-10000)/100, INT(G21/10000)*60+(G21-20000)/100)</f>
        <v>-100</v>
      </c>
      <c r="X21" s="184"/>
      <c r="Y21" s="189"/>
      <c r="AB21" s="204"/>
      <c r="AC21" s="141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</row>
    <row r="22" spans="1:49" ht="12" customHeight="1">
      <c r="A22" s="149"/>
      <c r="B22" s="181"/>
      <c r="C22" s="68"/>
      <c r="D22" s="69" t="str">
        <f>IF(C22="", "", VLOOKUP(C22, 'Girls Roster'!$B$4:$C$33, 2, FALSE))</f>
        <v/>
      </c>
      <c r="E22" s="68"/>
      <c r="F22" s="69" t="str">
        <f>IF(E22="", "", VLOOKUP(E22, 'Girls Roster'!$B$4:$C$33, 2, FALSE))</f>
        <v/>
      </c>
      <c r="G22" s="185"/>
      <c r="H22" s="238"/>
      <c r="I22" s="175"/>
      <c r="J22" s="141"/>
      <c r="K22" s="141"/>
      <c r="L22" s="141"/>
      <c r="M22" s="141"/>
      <c r="N22" s="141"/>
      <c r="O22" s="141"/>
      <c r="P22" s="5"/>
      <c r="Q22" s="149"/>
      <c r="R22" s="181"/>
      <c r="S22" s="73" t="s">
        <v>349</v>
      </c>
      <c r="T22" s="90">
        <v>12</v>
      </c>
      <c r="U22" s="91" t="s">
        <v>350</v>
      </c>
      <c r="V22" s="75">
        <v>11</v>
      </c>
      <c r="W22" s="185"/>
      <c r="X22" s="186"/>
      <c r="Y22" s="178"/>
      <c r="AB22" s="204"/>
      <c r="AC22" s="141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</row>
    <row r="23" spans="1:49" ht="7.5" customHeight="1">
      <c r="A23" s="149"/>
      <c r="B23" s="181"/>
      <c r="C23" s="79" t="s">
        <v>259</v>
      </c>
      <c r="D23" s="63" t="s">
        <v>156</v>
      </c>
      <c r="E23" s="79" t="s">
        <v>264</v>
      </c>
      <c r="F23" s="63" t="s">
        <v>156</v>
      </c>
      <c r="G23" s="185"/>
      <c r="H23" s="238"/>
      <c r="I23" s="175"/>
      <c r="J23" s="141"/>
      <c r="K23" s="141"/>
      <c r="L23" s="141"/>
      <c r="M23" s="141"/>
      <c r="N23" s="141"/>
      <c r="O23" s="141"/>
      <c r="P23" s="5"/>
      <c r="Q23" s="149"/>
      <c r="R23" s="181"/>
      <c r="S23" s="80" t="s">
        <v>259</v>
      </c>
      <c r="T23" s="81" t="s">
        <v>156</v>
      </c>
      <c r="U23" s="83" t="s">
        <v>264</v>
      </c>
      <c r="V23" s="84" t="s">
        <v>156</v>
      </c>
      <c r="W23" s="185"/>
      <c r="X23" s="186"/>
      <c r="Y23" s="178"/>
      <c r="AB23" s="204"/>
      <c r="AC23" s="141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</row>
    <row r="24" spans="1:49" ht="12" customHeight="1">
      <c r="A24" s="150"/>
      <c r="B24" s="182"/>
      <c r="C24" s="92"/>
      <c r="D24" s="93" t="str">
        <f>IF(C24="", "", VLOOKUP(C24, 'Girls Roster'!$B$4:$C$33, 2, FALSE))</f>
        <v/>
      </c>
      <c r="E24" s="92"/>
      <c r="F24" s="94" t="str">
        <f>IF(E24="", "", VLOOKUP(E24, 'Girls Roster'!$B$4:$C$33, 2, FALSE))</f>
        <v/>
      </c>
      <c r="G24" s="193"/>
      <c r="H24" s="248"/>
      <c r="I24" s="195"/>
      <c r="J24" s="141"/>
      <c r="K24" s="141"/>
      <c r="L24" s="141"/>
      <c r="M24" s="141"/>
      <c r="N24" s="141"/>
      <c r="O24" s="141"/>
      <c r="P24" s="5"/>
      <c r="Q24" s="150"/>
      <c r="R24" s="182"/>
      <c r="S24" s="95" t="s">
        <v>372</v>
      </c>
      <c r="T24" s="96">
        <v>9</v>
      </c>
      <c r="U24" s="97" t="s">
        <v>373</v>
      </c>
      <c r="V24" s="98">
        <v>12</v>
      </c>
      <c r="W24" s="187"/>
      <c r="X24" s="188"/>
      <c r="Y24" s="190"/>
      <c r="AB24" s="204"/>
      <c r="AC24" s="141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</row>
    <row r="25" spans="1:49" ht="12" customHeight="1">
      <c r="A25" s="148" t="s">
        <v>381</v>
      </c>
      <c r="B25" s="151"/>
      <c r="C25" s="152"/>
      <c r="D25" s="152"/>
      <c r="E25" s="153"/>
      <c r="F25" s="99" t="str">
        <f>IF(B25="", "", VLOOKUP(B25, 'Girls Roster'!$B$4:$C$33, 2, FALSE))</f>
        <v/>
      </c>
      <c r="G25" s="154"/>
      <c r="H25" s="152"/>
      <c r="I25" s="100">
        <f>IF(G25="", 0, IF(W25&gt;='Girls Power Table'!$R$204, 0, IF(LOOKUP(W25, 'Girls Power Table'!$R$4:$R$204)=W25, VLOOKUP(W25, 'Girls Power Table'!$R$4:$S$204, 2), VLOOKUP(W25, 'Girls Power Table'!$R$4:$S$204, 2)-1)))</f>
        <v>0</v>
      </c>
      <c r="J25" s="141"/>
      <c r="K25" s="141"/>
      <c r="L25" s="141"/>
      <c r="M25" s="141"/>
      <c r="N25" s="141"/>
      <c r="O25" s="141"/>
      <c r="P25" s="5"/>
      <c r="Q25" s="148" t="s">
        <v>381</v>
      </c>
      <c r="R25" s="161"/>
      <c r="S25" s="152"/>
      <c r="T25" s="152"/>
      <c r="U25" s="147"/>
      <c r="V25" s="101"/>
      <c r="W25" s="146">
        <f t="shared" ref="W25:W30" si="0">IF(G25&lt;20000, INT(G25/10000)*60+(G25-10000)/100, INT(G25/10000)*60+(G25-20000)/100)</f>
        <v>-100</v>
      </c>
      <c r="X25" s="147"/>
      <c r="Y25" s="102"/>
      <c r="AB25" s="204"/>
      <c r="AC25" s="141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</row>
    <row r="26" spans="1:49" ht="12" customHeight="1">
      <c r="A26" s="149"/>
      <c r="B26" s="155"/>
      <c r="C26" s="156"/>
      <c r="D26" s="156"/>
      <c r="E26" s="157"/>
      <c r="F26" s="99" t="str">
        <f>IF(B26="", "", VLOOKUP(B26, 'Girls Roster'!$B$4:$C$33, 2, FALSE))</f>
        <v/>
      </c>
      <c r="G26" s="167"/>
      <c r="H26" s="168"/>
      <c r="I26" s="103">
        <f>IF(G26="", 0, IF(W26&gt;='Girls Power Table'!$R$204, 0, IF(LOOKUP(W26, 'Girls Power Table'!$R$4:$R$204)=W26, VLOOKUP(W26, 'Girls Power Table'!$R$4:$S$204, 2), VLOOKUP(W26, 'Girls Power Table'!$R$4:$S$204, 2)-1)))</f>
        <v>0</v>
      </c>
      <c r="J26" s="141"/>
      <c r="K26" s="141"/>
      <c r="L26" s="141"/>
      <c r="M26" s="141"/>
      <c r="N26" s="141"/>
      <c r="O26" s="141"/>
      <c r="P26" s="5"/>
      <c r="Q26" s="149"/>
      <c r="R26" s="171"/>
      <c r="S26" s="168"/>
      <c r="T26" s="168"/>
      <c r="U26" s="172"/>
      <c r="V26" s="104"/>
      <c r="W26" s="146">
        <f t="shared" si="0"/>
        <v>-100</v>
      </c>
      <c r="X26" s="147"/>
      <c r="Y26" s="105"/>
      <c r="AB26" s="204"/>
      <c r="AC26" s="141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</row>
    <row r="27" spans="1:49" ht="12" customHeight="1">
      <c r="A27" s="150"/>
      <c r="B27" s="162"/>
      <c r="C27" s="163"/>
      <c r="D27" s="163"/>
      <c r="E27" s="164"/>
      <c r="F27" s="94" t="str">
        <f>IF(B27="", "", VLOOKUP(B27, 'Girls Roster'!$B$4:$C$33, 2, FALSE))</f>
        <v/>
      </c>
      <c r="G27" s="250"/>
      <c r="H27" s="144"/>
      <c r="I27" s="106">
        <f>IF(G27="", 0, IF(W27&gt;='Girls Power Table'!$R$204, 0,IF(LOOKUP(W27, 'Girls Power Table'!$R$4:$R$204)=W27, VLOOKUP(W27, 'Girls Power Table'!$R$4:$S$204, 2), VLOOKUP(W27, 'Girls Power Table'!$R$4:$S$204, 2)-1)))</f>
        <v>0</v>
      </c>
      <c r="J27" s="141"/>
      <c r="K27" s="141"/>
      <c r="L27" s="141"/>
      <c r="M27" s="141"/>
      <c r="N27" s="141"/>
      <c r="O27" s="141"/>
      <c r="P27" s="5"/>
      <c r="Q27" s="150"/>
      <c r="R27" s="159"/>
      <c r="S27" s="144"/>
      <c r="T27" s="144"/>
      <c r="U27" s="160"/>
      <c r="V27" s="107"/>
      <c r="W27" s="146">
        <f t="shared" si="0"/>
        <v>-100</v>
      </c>
      <c r="X27" s="147"/>
      <c r="Y27" s="108"/>
      <c r="AB27" s="204"/>
      <c r="AC27" s="141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</row>
    <row r="28" spans="1:49" ht="12" customHeight="1">
      <c r="A28" s="148" t="s">
        <v>445</v>
      </c>
      <c r="B28" s="151"/>
      <c r="C28" s="152"/>
      <c r="D28" s="152"/>
      <c r="E28" s="153"/>
      <c r="F28" s="99" t="str">
        <f>IF(B28="", "", VLOOKUP(B28, 'Girls Roster'!$B$4:$C$33, 2, FALSE))</f>
        <v/>
      </c>
      <c r="G28" s="154"/>
      <c r="H28" s="152"/>
      <c r="I28" s="100">
        <f>IF(G28="", 0, IF(W28&gt;='Girls Power Table'!$T$204, 0,IF(LOOKUP(W28, 'Girls Power Table'!$T$4:$T$204)=W28, VLOOKUP(W28, 'Girls Power Table'!$T$4:$U$204, 2), VLOOKUP(W28, 'Girls Power Table'!$T$4:$U$204, 2)-1)))</f>
        <v>0</v>
      </c>
      <c r="J28" s="141"/>
      <c r="K28" s="141"/>
      <c r="L28" s="141"/>
      <c r="M28" s="141"/>
      <c r="N28" s="141"/>
      <c r="O28" s="141"/>
      <c r="P28" s="5"/>
      <c r="Q28" s="148" t="s">
        <v>445</v>
      </c>
      <c r="R28" s="161"/>
      <c r="S28" s="152"/>
      <c r="T28" s="152"/>
      <c r="U28" s="147"/>
      <c r="V28" s="101"/>
      <c r="W28" s="146">
        <f t="shared" si="0"/>
        <v>-100</v>
      </c>
      <c r="X28" s="147"/>
      <c r="Y28" s="102"/>
      <c r="AB28" s="204"/>
      <c r="AC28" s="141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</row>
    <row r="29" spans="1:49" ht="12" customHeight="1">
      <c r="A29" s="149"/>
      <c r="B29" s="155"/>
      <c r="C29" s="156"/>
      <c r="D29" s="156"/>
      <c r="E29" s="157"/>
      <c r="F29" s="99" t="str">
        <f>IF(B29="", "", VLOOKUP(B29, 'Girls Roster'!$B$4:$C$33, 2, FALSE))</f>
        <v/>
      </c>
      <c r="G29" s="167"/>
      <c r="H29" s="168"/>
      <c r="I29" s="100">
        <f>IF(G29="", 0, IF(W29&gt;='Girls Power Table'!$T$204, 0,IF(LOOKUP(W29, 'Girls Power Table'!$T$4:$T$204)=W29, VLOOKUP(W29, 'Girls Power Table'!$T$4:$U$204, 2), VLOOKUP(W29, 'Girls Power Table'!$T$4:$U$204, 2)-1)))</f>
        <v>0</v>
      </c>
      <c r="J29" s="141"/>
      <c r="K29" s="141"/>
      <c r="L29" s="141"/>
      <c r="M29" s="141"/>
      <c r="N29" s="141"/>
      <c r="O29" s="141"/>
      <c r="P29" s="5"/>
      <c r="Q29" s="149"/>
      <c r="R29" s="171"/>
      <c r="S29" s="168"/>
      <c r="T29" s="168"/>
      <c r="U29" s="172"/>
      <c r="V29" s="104"/>
      <c r="W29" s="146">
        <f t="shared" si="0"/>
        <v>-100</v>
      </c>
      <c r="X29" s="147"/>
      <c r="Y29" s="105"/>
      <c r="AB29" s="204"/>
      <c r="AC29" s="141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</row>
    <row r="30" spans="1:49" ht="12" customHeight="1">
      <c r="A30" s="150"/>
      <c r="B30" s="162"/>
      <c r="C30" s="163"/>
      <c r="D30" s="163"/>
      <c r="E30" s="164"/>
      <c r="F30" s="94" t="str">
        <f>IF(B30="", "", VLOOKUP(B30, 'Girls Roster'!$B$4:$C$33, 2, FALSE))</f>
        <v/>
      </c>
      <c r="G30" s="250"/>
      <c r="H30" s="144"/>
      <c r="I30" s="106">
        <f>IF(G30="", 0, IF(W30&gt;='Girls Power Table'!$T$204, 0,IF(LOOKUP(W30, 'Girls Power Table'!$T$4:$T$204)=W30, VLOOKUP(W30, 'Girls Power Table'!$T$4:$U$204, 2), VLOOKUP(W30, 'Girls Power Table'!$T$4:$U$204, 2)-1)))</f>
        <v>0</v>
      </c>
      <c r="J30" s="141"/>
      <c r="K30" s="141"/>
      <c r="L30" s="141"/>
      <c r="M30" s="141"/>
      <c r="N30" s="141"/>
      <c r="O30" s="141"/>
      <c r="P30" s="5"/>
      <c r="Q30" s="150"/>
      <c r="R30" s="159"/>
      <c r="S30" s="144"/>
      <c r="T30" s="144"/>
      <c r="U30" s="160"/>
      <c r="V30" s="107"/>
      <c r="W30" s="146">
        <f t="shared" si="0"/>
        <v>-100</v>
      </c>
      <c r="X30" s="147"/>
      <c r="Y30" s="108"/>
      <c r="AB30" s="204"/>
      <c r="AC30" s="141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</row>
    <row r="31" spans="1:49" ht="12" customHeight="1">
      <c r="A31" s="148" t="s">
        <v>480</v>
      </c>
      <c r="B31" s="151"/>
      <c r="C31" s="152"/>
      <c r="D31" s="152"/>
      <c r="E31" s="153"/>
      <c r="F31" s="99" t="str">
        <f>IF(B31="", "", VLOOKUP(B31, 'Girls Roster'!$B$4:$C$33, 2, FALSE))</f>
        <v/>
      </c>
      <c r="G31" s="154"/>
      <c r="H31" s="152"/>
      <c r="I31" s="100">
        <f>IF(G31="", 0, IF(W31&gt;='Girls Power Table'!$V$204, 0, IF(LOOKUP(W31, 'Girls Power Table'!$V$4:$V$204)=W31, VLOOKUP(W31, 'Girls Power Table'!$V$4:$W$204, 2), VLOOKUP(W31, 'Girls Power Table'!$V$4:$W$204, 2)-1)))</f>
        <v>0</v>
      </c>
      <c r="J31" s="141"/>
      <c r="K31" s="158"/>
      <c r="L31" s="141"/>
      <c r="M31" s="141"/>
      <c r="N31" s="141"/>
      <c r="O31" s="141"/>
      <c r="P31" s="5"/>
      <c r="Q31" s="148" t="s">
        <v>480</v>
      </c>
      <c r="R31" s="161"/>
      <c r="S31" s="152"/>
      <c r="T31" s="152"/>
      <c r="U31" s="147"/>
      <c r="V31" s="101"/>
      <c r="W31" s="146">
        <f t="shared" ref="W31:W33" si="1">G31/100</f>
        <v>0</v>
      </c>
      <c r="X31" s="147"/>
      <c r="Y31" s="102"/>
      <c r="AB31" s="204"/>
      <c r="AC31" s="141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</row>
    <row r="32" spans="1:49" ht="12" customHeight="1">
      <c r="A32" s="149"/>
      <c r="B32" s="155"/>
      <c r="C32" s="156"/>
      <c r="D32" s="156"/>
      <c r="E32" s="157"/>
      <c r="F32" s="99" t="str">
        <f>IF(B32="", "", VLOOKUP(B32, 'Girls Roster'!$B$4:$C$33, 2, FALSE))</f>
        <v/>
      </c>
      <c r="G32" s="167"/>
      <c r="H32" s="168"/>
      <c r="I32" s="100">
        <f>IF(G32="", 0, IF(W32&gt;='Girls Power Table'!$V$204, 0, IF(LOOKUP(W32, 'Girls Power Table'!$V$4:$V$204)=W32, VLOOKUP(W32, 'Girls Power Table'!$V$4:$W$204, 2), VLOOKUP(W32, 'Girls Power Table'!$V$4:$W$204, 2)-1)))</f>
        <v>0</v>
      </c>
      <c r="J32" s="141"/>
      <c r="K32" s="251" t="s">
        <v>502</v>
      </c>
      <c r="L32" s="144"/>
      <c r="M32" s="144"/>
      <c r="N32" s="144"/>
      <c r="O32" s="141"/>
      <c r="P32" s="5"/>
      <c r="Q32" s="149"/>
      <c r="R32" s="171"/>
      <c r="S32" s="168"/>
      <c r="T32" s="168"/>
      <c r="U32" s="172"/>
      <c r="V32" s="104"/>
      <c r="W32" s="252">
        <f t="shared" si="1"/>
        <v>0</v>
      </c>
      <c r="X32" s="172"/>
      <c r="Y32" s="105"/>
      <c r="AB32" s="204"/>
      <c r="AC32" s="141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</row>
    <row r="33" spans="1:49" ht="12" customHeight="1">
      <c r="A33" s="150"/>
      <c r="B33" s="162"/>
      <c r="C33" s="163"/>
      <c r="D33" s="163"/>
      <c r="E33" s="164"/>
      <c r="F33" s="94" t="str">
        <f>IF(B33="", "", VLOOKUP(B33, 'Girls Roster'!$B$4:$C$33, 2, FALSE))</f>
        <v/>
      </c>
      <c r="G33" s="250"/>
      <c r="H33" s="144"/>
      <c r="I33" s="100">
        <f>IF(G33="", 0, IF(W33&gt;='Girls Power Table'!$V$204, 0, IF(LOOKUP(W33, 'Girls Power Table'!$V$4:$V$204)=W33, VLOOKUP(W33, 'Girls Power Table'!$V$4:$W$204, 2), VLOOKUP(W33, 'Girls Power Table'!$V$4:$W$204, 2)-1)))</f>
        <v>0</v>
      </c>
      <c r="J33" s="141"/>
      <c r="K33" s="253" t="s">
        <v>510</v>
      </c>
      <c r="L33" s="138"/>
      <c r="M33" s="138"/>
      <c r="N33" s="138"/>
      <c r="O33" s="141"/>
      <c r="P33" s="5"/>
      <c r="Q33" s="150"/>
      <c r="R33" s="159"/>
      <c r="S33" s="144"/>
      <c r="T33" s="144"/>
      <c r="U33" s="160"/>
      <c r="V33" s="107"/>
      <c r="W33" s="252">
        <f t="shared" si="1"/>
        <v>0</v>
      </c>
      <c r="X33" s="172"/>
      <c r="Y33" s="108"/>
      <c r="AB33" s="204"/>
      <c r="AC33" s="141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</row>
    <row r="34" spans="1:49" ht="9" customHeight="1">
      <c r="A34" s="254" t="s">
        <v>521</v>
      </c>
      <c r="B34" s="255" t="s">
        <v>526</v>
      </c>
      <c r="C34" s="152"/>
      <c r="D34" s="152"/>
      <c r="E34" s="147"/>
      <c r="F34" s="109" t="s">
        <v>156</v>
      </c>
      <c r="G34" s="110" t="s">
        <v>527</v>
      </c>
      <c r="H34" s="111" t="s">
        <v>532</v>
      </c>
      <c r="I34" s="112" t="s">
        <v>161</v>
      </c>
      <c r="J34" s="141"/>
      <c r="K34" s="158"/>
      <c r="L34" s="141"/>
      <c r="M34" s="141"/>
      <c r="N34" s="141"/>
      <c r="O34" s="141"/>
      <c r="P34" s="5"/>
      <c r="Q34" s="254" t="s">
        <v>521</v>
      </c>
      <c r="R34" s="256" t="s">
        <v>526</v>
      </c>
      <c r="S34" s="152"/>
      <c r="T34" s="152"/>
      <c r="U34" s="147"/>
      <c r="V34" s="113" t="s">
        <v>156</v>
      </c>
      <c r="W34" s="114" t="s">
        <v>527</v>
      </c>
      <c r="X34" s="115" t="s">
        <v>542</v>
      </c>
      <c r="Y34" s="116" t="s">
        <v>547</v>
      </c>
      <c r="Z34" s="116" t="s">
        <v>551</v>
      </c>
      <c r="AB34" s="204"/>
      <c r="AC34" s="141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</row>
    <row r="35" spans="1:49" ht="11.25" customHeight="1">
      <c r="A35" s="149"/>
      <c r="B35" s="257"/>
      <c r="C35" s="156"/>
      <c r="D35" s="156"/>
      <c r="E35" s="157"/>
      <c r="F35" s="99" t="str">
        <f>IF(B35="", "", VLOOKUP(B35, 'Girls Roster'!$B$4:$C$33, 2, FALSE))</f>
        <v/>
      </c>
      <c r="G35" s="104"/>
      <c r="H35" s="117"/>
      <c r="I35" s="100">
        <f t="shared" ref="I35:I37" si="2">IF(H35="", 0, IF(G35=6, Y35, Z35))</f>
        <v>0</v>
      </c>
      <c r="J35" s="141"/>
      <c r="K35" s="169" t="s">
        <v>569</v>
      </c>
      <c r="L35" s="141"/>
      <c r="M35" s="5"/>
      <c r="N35" s="5"/>
      <c r="O35" s="141"/>
      <c r="P35" s="5"/>
      <c r="Q35" s="149"/>
      <c r="R35" s="171"/>
      <c r="S35" s="168"/>
      <c r="T35" s="168"/>
      <c r="U35" s="172"/>
      <c r="V35" s="104"/>
      <c r="W35" s="104">
        <f t="shared" ref="W35:W37" si="3">G35</f>
        <v>0</v>
      </c>
      <c r="X35" s="104">
        <f t="shared" ref="X35:X37" si="4">H35/100</f>
        <v>0</v>
      </c>
      <c r="Y35" s="118" t="e">
        <f>IF(LOOKUP(X35, 'Girls Power Table'!$AH$4:$AH$204)=X35, VLOOKUP(X35, 'Girls Power Table'!$AH$4:$AI$204, 2), VLOOKUP(X35, 'Girls Power Table'!$AH$4:$AI$204, 2))</f>
        <v>#N/A</v>
      </c>
      <c r="Z35" s="118" t="e">
        <f>IF(LOOKUP(X35, 'Girls Power Table'!$AJ$4:$AJ$204)=X35, VLOOKUP(X35, 'Girls Power Table'!$AJ$4:$AK$204, 2), VLOOKUP(X35, 'Girls Power Table'!$AJ$4:$AK$204, 2))</f>
        <v>#N/A</v>
      </c>
      <c r="AB35" s="204"/>
      <c r="AC35" s="141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</row>
    <row r="36" spans="1:49" ht="11.25" customHeight="1">
      <c r="A36" s="149"/>
      <c r="B36" s="155"/>
      <c r="C36" s="156"/>
      <c r="D36" s="156"/>
      <c r="E36" s="157"/>
      <c r="F36" s="99" t="str">
        <f>IF(B36="", "", VLOOKUP(B36, 'Girls Roster'!$B$4:$C$33, 2, FALSE))</f>
        <v/>
      </c>
      <c r="G36" s="104"/>
      <c r="H36" s="117"/>
      <c r="I36" s="100">
        <f t="shared" si="2"/>
        <v>0</v>
      </c>
      <c r="J36" s="141"/>
      <c r="K36" s="258" t="s">
        <v>587</v>
      </c>
      <c r="L36" s="141"/>
      <c r="M36" s="141"/>
      <c r="N36" s="141"/>
      <c r="O36" s="141"/>
      <c r="P36" s="5"/>
      <c r="Q36" s="149"/>
      <c r="R36" s="171"/>
      <c r="S36" s="168"/>
      <c r="T36" s="168"/>
      <c r="U36" s="172"/>
      <c r="V36" s="104"/>
      <c r="W36" s="104">
        <f t="shared" si="3"/>
        <v>0</v>
      </c>
      <c r="X36" s="104">
        <f t="shared" si="4"/>
        <v>0</v>
      </c>
      <c r="Y36" s="118" t="e">
        <f>IF(LOOKUP(X36, 'Girls Power Table'!$AH$4:$AH$204)=X36, VLOOKUP(X36, 'Girls Power Table'!$AH$4:$AI$204, 2), VLOOKUP(X36, 'Girls Power Table'!$AH$4:$AI$204, 2))</f>
        <v>#N/A</v>
      </c>
      <c r="Z36" s="118" t="e">
        <f>IF(LOOKUP(X36, 'Girls Power Table'!$AJ$4:$AJ$204)=X36, VLOOKUP(X36, 'Girls Power Table'!$AJ$4:$AK$204, 2), VLOOKUP(X36, 'Girls Power Table'!$AJ$4:$AK$204, 2))</f>
        <v>#N/A</v>
      </c>
      <c r="AB36" s="204"/>
      <c r="AC36" s="141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</row>
    <row r="37" spans="1:49" ht="11.25" customHeight="1">
      <c r="A37" s="150"/>
      <c r="B37" s="162"/>
      <c r="C37" s="163"/>
      <c r="D37" s="163"/>
      <c r="E37" s="164"/>
      <c r="F37" s="94" t="str">
        <f>IF(B37="", "", VLOOKUP(B37, 'Girls Roster'!$B$4:$C$33, 2, FALSE))</f>
        <v/>
      </c>
      <c r="G37" s="119"/>
      <c r="H37" s="120"/>
      <c r="I37" s="106">
        <f t="shared" si="2"/>
        <v>0</v>
      </c>
      <c r="J37" s="141"/>
      <c r="K37" s="259"/>
      <c r="L37" s="141"/>
      <c r="M37" s="141"/>
      <c r="N37" s="141"/>
      <c r="O37" s="141"/>
      <c r="P37" s="5"/>
      <c r="Q37" s="150"/>
      <c r="R37" s="159"/>
      <c r="S37" s="144"/>
      <c r="T37" s="144"/>
      <c r="U37" s="160"/>
      <c r="V37" s="119"/>
      <c r="W37" s="104">
        <f t="shared" si="3"/>
        <v>0</v>
      </c>
      <c r="X37" s="104">
        <f t="shared" si="4"/>
        <v>0</v>
      </c>
      <c r="Y37" s="118" t="e">
        <f>IF(LOOKUP(X37, 'Girls Power Table'!$AH$4:$AH$204)=X37, VLOOKUP(X37, 'Girls Power Table'!$AH$4:$AI$204, 2), VLOOKUP(X37, 'Girls Power Table'!$AH$4:$AI$204, 2))</f>
        <v>#N/A</v>
      </c>
      <c r="Z37" s="118" t="e">
        <f>IF(LOOKUP(X37, 'Girls Power Table'!$AJ$4:$AJ$204)=X37, VLOOKUP(X37, 'Girls Power Table'!$AJ$4:$AK$204, 2), VLOOKUP(X37, 'Girls Power Table'!$AJ$4:$AK$204, 2))</f>
        <v>#N/A</v>
      </c>
      <c r="AB37" s="204"/>
      <c r="AC37" s="141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</row>
    <row r="38" spans="1:49" ht="11.25" customHeight="1">
      <c r="A38" s="148" t="s">
        <v>623</v>
      </c>
      <c r="B38" s="151"/>
      <c r="C38" s="152"/>
      <c r="D38" s="152"/>
      <c r="E38" s="153"/>
      <c r="F38" s="99" t="str">
        <f>IF(B38="", "", VLOOKUP(B38, 'Girls Roster'!$B$4:$C$33, 2, FALSE))</f>
        <v/>
      </c>
      <c r="G38" s="154"/>
      <c r="H38" s="152"/>
      <c r="I38" s="100">
        <f>IF(G38="", 0, IF(W38&gt;='Girls Power Table'!$X$204, 0, IF(LOOKUP(W38, 'Girls Power Table'!$X$4:$X$204)=W38, VLOOKUP(W38, 'Girls Power Table'!$X$4:$Y$204, 2), VLOOKUP(W38, 'Girls Power Table'!$X$4:$Y$204, 2)-1)))</f>
        <v>0</v>
      </c>
      <c r="J38" s="141"/>
      <c r="K38" s="259"/>
      <c r="L38" s="141"/>
      <c r="M38" s="141"/>
      <c r="N38" s="141"/>
      <c r="O38" s="141"/>
      <c r="P38" s="5"/>
      <c r="Q38" s="148" t="s">
        <v>623</v>
      </c>
      <c r="R38" s="161"/>
      <c r="S38" s="152"/>
      <c r="T38" s="152"/>
      <c r="U38" s="147"/>
      <c r="V38" s="101"/>
      <c r="W38" s="146">
        <f t="shared" ref="W38:W46" si="5">IF(G38&lt;10000,G38/100,INT(G38/10000)*60+(G38/10000-INT(G38/10000))*100)</f>
        <v>0</v>
      </c>
      <c r="X38" s="147"/>
      <c r="Y38" s="102"/>
      <c r="AB38" s="204"/>
      <c r="AC38" s="141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</row>
    <row r="39" spans="1:49" ht="11.25" customHeight="1">
      <c r="A39" s="149"/>
      <c r="B39" s="155"/>
      <c r="C39" s="156"/>
      <c r="D39" s="156"/>
      <c r="E39" s="157"/>
      <c r="F39" s="99" t="str">
        <f>IF(B39="", "", VLOOKUP(B39, 'Girls Roster'!$B$4:$C$33, 2, FALSE))</f>
        <v/>
      </c>
      <c r="G39" s="167"/>
      <c r="H39" s="168"/>
      <c r="I39" s="100">
        <f>IF(G39="", 0, IF(W39&gt;='Girls Power Table'!$X$204, 0, IF(LOOKUP(W39, 'Girls Power Table'!$X$4:$X$204)=W39, VLOOKUP(W39, 'Girls Power Table'!$X$4:$Y$204, 2), VLOOKUP(W39, 'Girls Power Table'!$X$4:$Y$204, 2)-1)))</f>
        <v>0</v>
      </c>
      <c r="J39" s="141"/>
      <c r="K39" s="5"/>
      <c r="L39" s="5"/>
      <c r="M39" s="5"/>
      <c r="N39" s="5"/>
      <c r="O39" s="141"/>
      <c r="P39" s="5"/>
      <c r="Q39" s="149"/>
      <c r="R39" s="171"/>
      <c r="S39" s="168"/>
      <c r="T39" s="168"/>
      <c r="U39" s="172"/>
      <c r="V39" s="104"/>
      <c r="W39" s="146">
        <f t="shared" si="5"/>
        <v>0</v>
      </c>
      <c r="X39" s="147"/>
      <c r="Y39" s="105"/>
      <c r="AB39" s="204"/>
      <c r="AC39" s="141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</row>
    <row r="40" spans="1:49" ht="11.25" customHeight="1">
      <c r="A40" s="150"/>
      <c r="B40" s="162"/>
      <c r="C40" s="163"/>
      <c r="D40" s="163"/>
      <c r="E40" s="164"/>
      <c r="F40" s="94" t="str">
        <f>IF(B40="", "", VLOOKUP(B40, 'Girls Roster'!$B$4:$C$33, 2, FALSE))</f>
        <v/>
      </c>
      <c r="G40" s="250"/>
      <c r="H40" s="144"/>
      <c r="I40" s="106">
        <f>IF(G40="", 0, IF(W40&gt;='Girls Power Table'!$X$204, 0, IF(LOOKUP(W40, 'Girls Power Table'!$X$4:$X$204)=W40, VLOOKUP(W40, 'Girls Power Table'!$X$4:$Y$204, 2), VLOOKUP(W40, 'Girls Power Table'!$X$4:$Y$204, 2)-1)))</f>
        <v>0</v>
      </c>
      <c r="J40" s="141"/>
      <c r="K40" s="158"/>
      <c r="L40" s="141"/>
      <c r="M40" s="141"/>
      <c r="N40" s="141"/>
      <c r="O40" s="141"/>
      <c r="P40" s="5"/>
      <c r="Q40" s="150"/>
      <c r="R40" s="159"/>
      <c r="S40" s="144"/>
      <c r="T40" s="144"/>
      <c r="U40" s="160"/>
      <c r="V40" s="107"/>
      <c r="W40" s="146">
        <f t="shared" si="5"/>
        <v>0</v>
      </c>
      <c r="X40" s="147"/>
      <c r="Y40" s="108"/>
      <c r="AB40" s="204"/>
      <c r="AC40" s="141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</row>
    <row r="41" spans="1:49" ht="11.25" customHeight="1">
      <c r="A41" s="148" t="s">
        <v>667</v>
      </c>
      <c r="B41" s="151"/>
      <c r="C41" s="152"/>
      <c r="D41" s="152"/>
      <c r="E41" s="153"/>
      <c r="F41" s="99" t="str">
        <f>IF(B41="", "", VLOOKUP(B41, 'Girls Roster'!$B$4:$C$33, 2, FALSE))</f>
        <v/>
      </c>
      <c r="G41" s="154"/>
      <c r="H41" s="152"/>
      <c r="I41" s="100">
        <f>IF(G41="", 0, IF(W41&gt;='Girls Power Table'!$Z$204, 0, IF(LOOKUP(W41, 'Girls Power Table'!$Z$4:$Z$204)=W41, VLOOKUP(W41, 'Girls Power Table'!$Z$4:$AA$204, 2), VLOOKUP(W41, 'Girls Power Table'!$Z$4:$AA$204, 2)-1)))</f>
        <v>0</v>
      </c>
      <c r="J41" s="141"/>
      <c r="K41" s="141"/>
      <c r="L41" s="141"/>
      <c r="M41" s="141"/>
      <c r="N41" s="141"/>
      <c r="O41" s="141"/>
      <c r="P41" s="5"/>
      <c r="Q41" s="148" t="s">
        <v>667</v>
      </c>
      <c r="R41" s="161"/>
      <c r="S41" s="152"/>
      <c r="T41" s="152"/>
      <c r="U41" s="147"/>
      <c r="V41" s="101"/>
      <c r="W41" s="146">
        <f t="shared" si="5"/>
        <v>0</v>
      </c>
      <c r="X41" s="147"/>
      <c r="Y41" s="102"/>
      <c r="AB41" s="204"/>
      <c r="AC41" s="141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</row>
    <row r="42" spans="1:49" ht="11.25" customHeight="1">
      <c r="A42" s="149"/>
      <c r="B42" s="155"/>
      <c r="C42" s="156"/>
      <c r="D42" s="156"/>
      <c r="E42" s="157"/>
      <c r="F42" s="99" t="str">
        <f>IF(B42="", "", VLOOKUP(B42, 'Girls Roster'!$B$4:$C$33, 2, FALSE))</f>
        <v/>
      </c>
      <c r="G42" s="167"/>
      <c r="H42" s="168"/>
      <c r="I42" s="100">
        <f>IF(G42="", 0, IF(W42&gt;='Girls Power Table'!$Z$204, 0, IF(LOOKUP(W42, 'Girls Power Table'!$Z$4:$Z$204)=W42, VLOOKUP(W42, 'Girls Power Table'!$Z$4:$AA$204, 2), VLOOKUP(W42, 'Girls Power Table'!$Z$4:$AA$204, 2)-1)))</f>
        <v>0</v>
      </c>
      <c r="J42" s="141"/>
      <c r="K42" s="259" t="s">
        <v>700</v>
      </c>
      <c r="L42" s="141"/>
      <c r="M42" s="141"/>
      <c r="N42" s="141"/>
      <c r="O42" s="141"/>
      <c r="P42" s="5"/>
      <c r="Q42" s="149"/>
      <c r="R42" s="171"/>
      <c r="S42" s="168"/>
      <c r="T42" s="168"/>
      <c r="U42" s="172"/>
      <c r="V42" s="104"/>
      <c r="W42" s="146">
        <f t="shared" si="5"/>
        <v>0</v>
      </c>
      <c r="X42" s="147"/>
      <c r="Y42" s="105"/>
      <c r="AB42" s="204"/>
      <c r="AC42" s="141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</row>
    <row r="43" spans="1:49" ht="11.25" customHeight="1">
      <c r="A43" s="150"/>
      <c r="B43" s="162"/>
      <c r="C43" s="163"/>
      <c r="D43" s="163"/>
      <c r="E43" s="164"/>
      <c r="F43" s="94" t="str">
        <f>IF(B43="", "", VLOOKUP(B43, 'Girls Roster'!$B$4:$C$33, 2, FALSE))</f>
        <v/>
      </c>
      <c r="G43" s="170"/>
      <c r="H43" s="163"/>
      <c r="I43" s="106">
        <f>IF(G43="", 0, IF(W43&gt;='Girls Power Table'!$Z$204, 0, IF(LOOKUP(W43, 'Girls Power Table'!$Z$4:$Z$204)=W43, VLOOKUP(W43, 'Girls Power Table'!$Z$4:$AA$204, 2), VLOOKUP(W43, 'Girls Power Table'!$Z$4:$AA$204, 2)-1)))</f>
        <v>0</v>
      </c>
      <c r="J43" s="141"/>
      <c r="K43" s="158"/>
      <c r="L43" s="141"/>
      <c r="M43" s="141"/>
      <c r="N43" s="141"/>
      <c r="O43" s="141"/>
      <c r="P43" s="5"/>
      <c r="Q43" s="150"/>
      <c r="R43" s="159"/>
      <c r="S43" s="144"/>
      <c r="T43" s="144"/>
      <c r="U43" s="160"/>
      <c r="V43" s="107"/>
      <c r="W43" s="146">
        <f t="shared" si="5"/>
        <v>0</v>
      </c>
      <c r="X43" s="147"/>
      <c r="Y43" s="108"/>
      <c r="AB43" s="204"/>
      <c r="AC43" s="141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</row>
    <row r="44" spans="1:49" ht="11.25" customHeight="1">
      <c r="A44" s="148" t="s">
        <v>727</v>
      </c>
      <c r="B44" s="151"/>
      <c r="C44" s="152"/>
      <c r="D44" s="152"/>
      <c r="E44" s="153"/>
      <c r="F44" s="99" t="str">
        <f>IF(B44="", "", VLOOKUP(B44, 'Girls Roster'!$B$4:$C$33, 2, FALSE))</f>
        <v/>
      </c>
      <c r="G44" s="165"/>
      <c r="H44" s="166"/>
      <c r="I44" s="100">
        <f>IF(G44="", 0, IF(W44&gt;='Girls Power Table'!$AB$204, 0,IF(LOOKUP(W44, 'Girls Power Table'!$AB$4:$AB$204)=W44, VLOOKUP(W44, 'Girls Power Table'!$AB$4:$AC$204, 2), VLOOKUP(W44, 'Girls Power Table'!$AB$4:$AC$204, 2)-1)))</f>
        <v>0</v>
      </c>
      <c r="J44" s="141"/>
      <c r="K44" s="141"/>
      <c r="L44" s="141"/>
      <c r="M44" s="141"/>
      <c r="N44" s="141"/>
      <c r="O44" s="141"/>
      <c r="P44" s="5"/>
      <c r="Q44" s="148" t="s">
        <v>727</v>
      </c>
      <c r="R44" s="161"/>
      <c r="S44" s="152"/>
      <c r="T44" s="152"/>
      <c r="U44" s="147"/>
      <c r="V44" s="101"/>
      <c r="W44" s="146">
        <f t="shared" si="5"/>
        <v>0</v>
      </c>
      <c r="X44" s="147"/>
      <c r="Y44" s="102"/>
      <c r="AB44" s="204"/>
      <c r="AC44" s="141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</row>
    <row r="45" spans="1:49" ht="11.25" customHeight="1">
      <c r="A45" s="149"/>
      <c r="B45" s="155"/>
      <c r="C45" s="156"/>
      <c r="D45" s="156"/>
      <c r="E45" s="157"/>
      <c r="F45" s="99" t="str">
        <f>IF(B45="", "", VLOOKUP(B45, 'Girls Roster'!$B$4:$C$33, 2, FALSE))</f>
        <v/>
      </c>
      <c r="G45" s="167"/>
      <c r="H45" s="168"/>
      <c r="I45" s="100">
        <f>IF(G45="", 0, IF(W45&gt;='Girls Power Table'!$AB$204, 0, IF(LOOKUP(W45, 'Girls Power Table'!$AB$4:$AB$204)=W45, VLOOKUP(W45, 'Girls Power Table'!$AB$4:$AC$204, 2), VLOOKUP(W45, 'Girls Power Table'!$AB$4:$AC$204, 2)-1)))</f>
        <v>0</v>
      </c>
      <c r="J45" s="141"/>
      <c r="K45" s="169" t="s">
        <v>751</v>
      </c>
      <c r="L45" s="141"/>
      <c r="M45" s="141"/>
      <c r="N45" s="141"/>
      <c r="O45" s="141"/>
      <c r="P45" s="5"/>
      <c r="Q45" s="149"/>
      <c r="R45" s="171"/>
      <c r="S45" s="168"/>
      <c r="T45" s="168"/>
      <c r="U45" s="172"/>
      <c r="V45" s="104"/>
      <c r="W45" s="146">
        <f t="shared" si="5"/>
        <v>0</v>
      </c>
      <c r="X45" s="147"/>
      <c r="Y45" s="105"/>
      <c r="AB45" s="204"/>
      <c r="AC45" s="141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</row>
    <row r="46" spans="1:49" ht="11.25" customHeight="1">
      <c r="A46" s="150"/>
      <c r="B46" s="162"/>
      <c r="C46" s="163"/>
      <c r="D46" s="163"/>
      <c r="E46" s="164"/>
      <c r="F46" s="94" t="str">
        <f>IF(B46="", "", VLOOKUP(B46, 'Girls Roster'!$B$4:$C$33, 2, FALSE))</f>
        <v/>
      </c>
      <c r="G46" s="170"/>
      <c r="H46" s="163"/>
      <c r="I46" s="100">
        <f>IF(G46="", 0, IF(W46&gt;='Girls Power Table'!$AB$204, 0, IF(LOOKUP(W46, 'Girls Power Table'!$AB$4:$AB$204)=W46, VLOOKUP(W46, 'Girls Power Table'!$AB$4:$AC$204, 2), VLOOKUP(W46, 'Girls Power Table'!$AB$4:$AC$204, 2)-1)))</f>
        <v>0</v>
      </c>
      <c r="J46" s="141"/>
      <c r="K46" s="173" t="s">
        <v>768</v>
      </c>
      <c r="L46" s="141"/>
      <c r="M46" s="141"/>
      <c r="N46" s="141"/>
      <c r="O46" s="141"/>
      <c r="P46" s="5"/>
      <c r="Q46" s="150"/>
      <c r="R46" s="159"/>
      <c r="S46" s="144"/>
      <c r="T46" s="144"/>
      <c r="U46" s="160"/>
      <c r="V46" s="107"/>
      <c r="W46" s="146">
        <f t="shared" si="5"/>
        <v>0</v>
      </c>
      <c r="X46" s="147"/>
      <c r="Y46" s="108"/>
      <c r="AB46" s="204"/>
      <c r="AC46" s="141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</row>
    <row r="47" spans="1:49" ht="7.5" customHeight="1">
      <c r="A47" s="197" t="s">
        <v>780</v>
      </c>
      <c r="B47" s="198" t="s">
        <v>185</v>
      </c>
      <c r="C47" s="79" t="s">
        <v>186</v>
      </c>
      <c r="D47" s="63" t="s">
        <v>156</v>
      </c>
      <c r="E47" s="79" t="s">
        <v>193</v>
      </c>
      <c r="F47" s="63" t="s">
        <v>156</v>
      </c>
      <c r="G47" s="200"/>
      <c r="H47" s="141"/>
      <c r="I47" s="174">
        <f>IF(G47="", 0, IF(W47&gt;='Girls Power Table'!$AO$204,0, IF(LOOKUP(W47, 'Girls Power Table'!$AO$4:$AO$204)=W47, VLOOKUP(W47, 'Girls Power Table'!$AO$4:$AP$204, 2), VLOOKUP(W47, 'Girls Power Table'!$AO$4:$AP$204, 2)-3)))</f>
        <v>0</v>
      </c>
      <c r="J47" s="141"/>
      <c r="K47" s="141"/>
      <c r="L47" s="141"/>
      <c r="M47" s="141"/>
      <c r="N47" s="141"/>
      <c r="O47" s="141"/>
      <c r="P47" s="5"/>
      <c r="Q47" s="197" t="s">
        <v>780</v>
      </c>
      <c r="R47" s="198" t="s">
        <v>185</v>
      </c>
      <c r="S47" s="80" t="s">
        <v>186</v>
      </c>
      <c r="T47" s="81" t="s">
        <v>156</v>
      </c>
      <c r="U47" s="83" t="s">
        <v>193</v>
      </c>
      <c r="V47" s="84" t="s">
        <v>156</v>
      </c>
      <c r="W47" s="183">
        <f>IF(G47&lt;20000, INT(G47/10000)*60+(G47-10000)/100, INT(G47/10000)*60+(G47-20000)/100)</f>
        <v>-100</v>
      </c>
      <c r="X47" s="184"/>
      <c r="Y47" s="177"/>
      <c r="AB47" s="204"/>
      <c r="AC47" s="141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</row>
    <row r="48" spans="1:49" ht="11.25" customHeight="1">
      <c r="A48" s="149"/>
      <c r="B48" s="181"/>
      <c r="C48" s="68"/>
      <c r="D48" s="69" t="str">
        <f>IF(C48="", "", VLOOKUP(C48, 'Girls Roster'!$B$4:$C$33, 2, FALSE))</f>
        <v/>
      </c>
      <c r="E48" s="68"/>
      <c r="F48" s="70" t="str">
        <f>IF(E48="", "", VLOOKUP(E48, 'Girls Roster'!$B$4:$C$33, 2, FALSE))</f>
        <v/>
      </c>
      <c r="G48" s="185"/>
      <c r="H48" s="141"/>
      <c r="I48" s="175"/>
      <c r="J48" s="141"/>
      <c r="K48" s="141"/>
      <c r="L48" s="141"/>
      <c r="M48" s="141"/>
      <c r="N48" s="141"/>
      <c r="O48" s="141"/>
      <c r="P48" s="5"/>
      <c r="Q48" s="149"/>
      <c r="R48" s="181"/>
      <c r="S48" s="90"/>
      <c r="T48" s="90"/>
      <c r="U48" s="75"/>
      <c r="V48" s="75"/>
      <c r="W48" s="185"/>
      <c r="X48" s="186"/>
      <c r="Y48" s="178"/>
      <c r="AB48" s="204"/>
      <c r="AC48" s="141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</row>
    <row r="49" spans="1:49" ht="7.5" customHeight="1">
      <c r="A49" s="149"/>
      <c r="B49" s="181"/>
      <c r="C49" s="79" t="s">
        <v>259</v>
      </c>
      <c r="D49" s="63" t="s">
        <v>156</v>
      </c>
      <c r="E49" s="79" t="s">
        <v>264</v>
      </c>
      <c r="F49" s="63" t="s">
        <v>156</v>
      </c>
      <c r="G49" s="185"/>
      <c r="H49" s="141"/>
      <c r="I49" s="175"/>
      <c r="J49" s="141"/>
      <c r="K49" s="141"/>
      <c r="L49" s="141"/>
      <c r="M49" s="141"/>
      <c r="N49" s="141"/>
      <c r="O49" s="141"/>
      <c r="P49" s="5"/>
      <c r="Q49" s="149"/>
      <c r="R49" s="181"/>
      <c r="S49" s="80" t="s">
        <v>259</v>
      </c>
      <c r="T49" s="81" t="s">
        <v>156</v>
      </c>
      <c r="U49" s="83" t="s">
        <v>264</v>
      </c>
      <c r="V49" s="84" t="s">
        <v>156</v>
      </c>
      <c r="W49" s="185"/>
      <c r="X49" s="186"/>
      <c r="Y49" s="178"/>
      <c r="AB49" s="204"/>
      <c r="AC49" s="141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</row>
    <row r="50" spans="1:49" ht="12" customHeight="1">
      <c r="A50" s="149"/>
      <c r="B50" s="199"/>
      <c r="C50" s="68"/>
      <c r="D50" s="69" t="str">
        <f>IF(C50="", "", VLOOKUP(C50, 'Girls Roster'!$B$4:$C$33, 2, FALSE))</f>
        <v/>
      </c>
      <c r="E50" s="68"/>
      <c r="F50" s="69" t="str">
        <f>IF(E50="", "", VLOOKUP(E50, 'Girls Roster'!$B$4:$C$33, 2, FALSE))</f>
        <v/>
      </c>
      <c r="G50" s="187"/>
      <c r="H50" s="166"/>
      <c r="I50" s="176"/>
      <c r="J50" s="141"/>
      <c r="K50" s="169" t="s">
        <v>849</v>
      </c>
      <c r="L50" s="141"/>
      <c r="M50" s="141"/>
      <c r="N50" s="141"/>
      <c r="O50" s="141"/>
      <c r="P50" s="5"/>
      <c r="Q50" s="149"/>
      <c r="R50" s="199"/>
      <c r="S50" s="90"/>
      <c r="T50" s="90"/>
      <c r="U50" s="75"/>
      <c r="V50" s="75"/>
      <c r="W50" s="187"/>
      <c r="X50" s="188"/>
      <c r="Y50" s="179"/>
      <c r="AB50" s="204"/>
      <c r="AC50" s="141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</row>
    <row r="51" spans="1:49" ht="7.5" customHeight="1">
      <c r="A51" s="149"/>
      <c r="B51" s="180" t="s">
        <v>308</v>
      </c>
      <c r="C51" s="79" t="s">
        <v>186</v>
      </c>
      <c r="D51" s="63" t="s">
        <v>156</v>
      </c>
      <c r="E51" s="79" t="s">
        <v>193</v>
      </c>
      <c r="F51" s="63" t="s">
        <v>156</v>
      </c>
      <c r="G51" s="191"/>
      <c r="H51" s="192"/>
      <c r="I51" s="194">
        <f>IF(G51="", 0, IF(W51&gt;='Girls Power Table'!$AO$204,0, IF(LOOKUP(W51, 'Girls Power Table'!$AO$4:$AO$204)=W51, VLOOKUP(W51, 'Girls Power Table'!$AO$4:$AP$204, 2), VLOOKUP(W51, 'Girls Power Table'!$AO$4:$AP$204, 2)-3)))</f>
        <v>0</v>
      </c>
      <c r="J51" s="141"/>
      <c r="K51" s="158"/>
      <c r="L51" s="141"/>
      <c r="M51" s="141"/>
      <c r="N51" s="141"/>
      <c r="O51" s="141"/>
      <c r="P51" s="5"/>
      <c r="Q51" s="149"/>
      <c r="R51" s="180" t="s">
        <v>308</v>
      </c>
      <c r="S51" s="86" t="s">
        <v>186</v>
      </c>
      <c r="T51" s="87" t="s">
        <v>156</v>
      </c>
      <c r="U51" s="88" t="s">
        <v>193</v>
      </c>
      <c r="V51" s="89" t="s">
        <v>156</v>
      </c>
      <c r="W51" s="183">
        <f>IF(G51&lt;20000, INT(G51/10000)*60+(G51-10000)/100, INT(G51/10000)*60+(G51-20000)/100)</f>
        <v>-100</v>
      </c>
      <c r="X51" s="184"/>
      <c r="Y51" s="189"/>
      <c r="AB51" s="204"/>
      <c r="AC51" s="141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</row>
    <row r="52" spans="1:49" ht="11.25" customHeight="1">
      <c r="A52" s="149"/>
      <c r="B52" s="181"/>
      <c r="C52" s="68"/>
      <c r="D52" s="69" t="str">
        <f>IF(C52="", "", VLOOKUP(C52, 'Girls Roster'!$B$4:$C$33, 2, FALSE))</f>
        <v/>
      </c>
      <c r="E52" s="68"/>
      <c r="F52" s="69" t="str">
        <f>IF(E52="", "", VLOOKUP(E52, 'Girls Roster'!$B$4:$C$33, 2, FALSE))</f>
        <v/>
      </c>
      <c r="G52" s="185"/>
      <c r="H52" s="141"/>
      <c r="I52" s="175"/>
      <c r="J52" s="141"/>
      <c r="K52" s="141"/>
      <c r="L52" s="141"/>
      <c r="M52" s="141"/>
      <c r="N52" s="141"/>
      <c r="O52" s="141"/>
      <c r="P52" s="5"/>
      <c r="Q52" s="149"/>
      <c r="R52" s="181"/>
      <c r="S52" s="90"/>
      <c r="T52" s="90"/>
      <c r="U52" s="75"/>
      <c r="V52" s="75"/>
      <c r="W52" s="185"/>
      <c r="X52" s="186"/>
      <c r="Y52" s="178"/>
      <c r="AB52" s="204"/>
      <c r="AC52" s="141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</row>
    <row r="53" spans="1:49" ht="7.5" customHeight="1">
      <c r="A53" s="149"/>
      <c r="B53" s="181"/>
      <c r="C53" s="79" t="s">
        <v>259</v>
      </c>
      <c r="D53" s="63" t="s">
        <v>156</v>
      </c>
      <c r="E53" s="79" t="s">
        <v>264</v>
      </c>
      <c r="F53" s="63" t="s">
        <v>156</v>
      </c>
      <c r="G53" s="185"/>
      <c r="H53" s="141"/>
      <c r="I53" s="175"/>
      <c r="J53" s="141"/>
      <c r="K53" s="141"/>
      <c r="L53" s="141"/>
      <c r="M53" s="141"/>
      <c r="N53" s="141"/>
      <c r="O53" s="141"/>
      <c r="P53" s="5"/>
      <c r="Q53" s="149"/>
      <c r="R53" s="181"/>
      <c r="S53" s="80" t="s">
        <v>259</v>
      </c>
      <c r="T53" s="81" t="s">
        <v>156</v>
      </c>
      <c r="U53" s="83" t="s">
        <v>264</v>
      </c>
      <c r="V53" s="84" t="s">
        <v>156</v>
      </c>
      <c r="W53" s="185"/>
      <c r="X53" s="186"/>
      <c r="Y53" s="178"/>
      <c r="AB53" s="204"/>
      <c r="AC53" s="141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</row>
    <row r="54" spans="1:49" ht="12" customHeight="1">
      <c r="A54" s="150"/>
      <c r="B54" s="182"/>
      <c r="C54" s="92"/>
      <c r="D54" s="93" t="str">
        <f>IF(C54="", "", VLOOKUP(C54, 'Girls Roster'!$B$4:$C$33, 2, FALSE))</f>
        <v/>
      </c>
      <c r="E54" s="92"/>
      <c r="F54" s="94" t="str">
        <f>IF(E54="", "", VLOOKUP(E54, 'Girls Roster'!$B$4:$C$33, 2, FALSE))</f>
        <v/>
      </c>
      <c r="G54" s="193"/>
      <c r="H54" s="144"/>
      <c r="I54" s="195"/>
      <c r="J54" s="141"/>
      <c r="K54" s="141"/>
      <c r="L54" s="141"/>
      <c r="M54" s="141"/>
      <c r="N54" s="141"/>
      <c r="O54" s="141"/>
      <c r="P54" s="5"/>
      <c r="Q54" s="150"/>
      <c r="R54" s="182"/>
      <c r="S54" s="96"/>
      <c r="T54" s="96"/>
      <c r="U54" s="98"/>
      <c r="V54" s="98"/>
      <c r="W54" s="187"/>
      <c r="X54" s="188"/>
      <c r="Y54" s="190"/>
      <c r="AB54" s="204"/>
      <c r="AC54" s="141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</row>
    <row r="55" spans="1:49" ht="12" customHeight="1">
      <c r="A55" s="148" t="s">
        <v>905</v>
      </c>
      <c r="B55" s="151"/>
      <c r="C55" s="152"/>
      <c r="D55" s="152"/>
      <c r="E55" s="153"/>
      <c r="F55" s="99" t="str">
        <f>IF(B55="", "", VLOOKUP(B55, 'Girls Roster'!$B$4:$C$33, 2, FALSE))</f>
        <v/>
      </c>
      <c r="G55" s="154"/>
      <c r="H55" s="152"/>
      <c r="I55" s="100">
        <f>IF(G55="", 0, IF(W55&gt;='Girls Power Table'!$AD$204, 0, IF(LOOKUP(W55, 'Girls Power Table'!$AD$4:$AD$204)=W55, VLOOKUP(W55, 'Girls Power Table'!$AD$4:$AE$204, 2), VLOOKUP(W55, 'Girls Power Table'!$AD$4:$AE$204, 2)-1)))</f>
        <v>0</v>
      </c>
      <c r="J55" s="141"/>
      <c r="K55" s="196" t="s">
        <v>914</v>
      </c>
      <c r="L55" s="141"/>
      <c r="M55" s="141"/>
      <c r="N55" s="141"/>
      <c r="O55" s="141"/>
      <c r="P55" s="5"/>
      <c r="Q55" s="148" t="s">
        <v>905</v>
      </c>
      <c r="R55" s="161"/>
      <c r="S55" s="152"/>
      <c r="T55" s="152"/>
      <c r="U55" s="147"/>
      <c r="V55" s="101"/>
      <c r="W55" s="146">
        <f t="shared" ref="W55:W60" si="6">IF(G55&lt;10000,G55/100,INT(G55/10000)*60+(G55/10000-INT(G55/10000))*100)</f>
        <v>0</v>
      </c>
      <c r="X55" s="147"/>
      <c r="Y55" s="102"/>
      <c r="AB55" s="204"/>
      <c r="AC55" s="141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</row>
    <row r="56" spans="1:49" ht="12" customHeight="1">
      <c r="A56" s="149"/>
      <c r="B56" s="155"/>
      <c r="C56" s="156"/>
      <c r="D56" s="156"/>
      <c r="E56" s="157"/>
      <c r="F56" s="99" t="str">
        <f>IF(B56="", "", VLOOKUP(B56, 'Girls Roster'!$B$4:$C$33, 2, FALSE))</f>
        <v/>
      </c>
      <c r="G56" s="167"/>
      <c r="H56" s="168"/>
      <c r="I56" s="100">
        <f>IF(G56="", 0, IF(W56&gt;='Girls Power Table'!$AD$204, 0, IF(LOOKUP(W56, 'Girls Power Table'!$AD$4:$AD$204)=W56, VLOOKUP(W56, 'Girls Power Table'!$AD$4:$AE$204, 2), VLOOKUP(W56, 'Girls Power Table'!$AD$4:$AE$204, 2)-1)))</f>
        <v>0</v>
      </c>
      <c r="J56" s="141"/>
      <c r="K56" s="141"/>
      <c r="L56" s="141"/>
      <c r="M56" s="141"/>
      <c r="N56" s="141"/>
      <c r="O56" s="141"/>
      <c r="P56" s="5"/>
      <c r="Q56" s="149"/>
      <c r="R56" s="171"/>
      <c r="S56" s="168"/>
      <c r="T56" s="168"/>
      <c r="U56" s="172"/>
      <c r="V56" s="104"/>
      <c r="W56" s="146">
        <f t="shared" si="6"/>
        <v>0</v>
      </c>
      <c r="X56" s="147"/>
      <c r="Y56" s="105"/>
      <c r="AB56" s="204"/>
      <c r="AC56" s="141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</row>
    <row r="57" spans="1:49" ht="12" customHeight="1">
      <c r="A57" s="150"/>
      <c r="B57" s="162"/>
      <c r="C57" s="163"/>
      <c r="D57" s="163"/>
      <c r="E57" s="164"/>
      <c r="F57" s="94" t="str">
        <f>IF(B57="", "", VLOOKUP(B57, 'Girls Roster'!$B$4:$C$33, 2, FALSE))</f>
        <v/>
      </c>
      <c r="G57" s="170"/>
      <c r="H57" s="163"/>
      <c r="I57" s="106">
        <f>IF(G57="", 0, IF(W57&gt;='Girls Power Table'!$AD$204, 0, IF(LOOKUP(W57, 'Girls Power Table'!$AD$4:$AD$204)=W57, VLOOKUP(W57, 'Girls Power Table'!$AD$4:$AE$204, 2), VLOOKUP(W57, 'Girls Power Table'!$AD$4:$AE$204, 2)-1)))</f>
        <v>0</v>
      </c>
      <c r="J57" s="141"/>
      <c r="K57" s="141"/>
      <c r="L57" s="141"/>
      <c r="M57" s="141"/>
      <c r="N57" s="141"/>
      <c r="O57" s="141"/>
      <c r="P57" s="5"/>
      <c r="Q57" s="150"/>
      <c r="R57" s="159"/>
      <c r="S57" s="144"/>
      <c r="T57" s="144"/>
      <c r="U57" s="160"/>
      <c r="V57" s="107"/>
      <c r="W57" s="146">
        <f t="shared" si="6"/>
        <v>0</v>
      </c>
      <c r="X57" s="147"/>
      <c r="Y57" s="108"/>
      <c r="AB57" s="204"/>
      <c r="AC57" s="141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</row>
    <row r="58" spans="1:49" ht="12" customHeight="1">
      <c r="A58" s="148" t="s">
        <v>967</v>
      </c>
      <c r="B58" s="151"/>
      <c r="C58" s="152"/>
      <c r="D58" s="152"/>
      <c r="E58" s="153"/>
      <c r="F58" s="99" t="str">
        <f>IF(B58="", "", VLOOKUP(B58, 'Girls Roster'!$B$4:$C$33, 2, FALSE))</f>
        <v/>
      </c>
      <c r="G58" s="154"/>
      <c r="H58" s="152"/>
      <c r="I58" s="100">
        <f>IF(G58="",0,IF(W58&gt;='Girls Power Table'!$AF$204,0,IF(LOOKUP(W58,'Girls Power Table'!$AF$4:$AF$204)=W58,VLOOKUP(W58,'Girls Power Table'!$AF$4:$AG$204,2),VLOOKUP(W58,'Girls Power Table'!$AF$4:$AG$204,2)-1)))</f>
        <v>0</v>
      </c>
      <c r="J58" s="141"/>
      <c r="K58" s="158"/>
      <c r="L58" s="141"/>
      <c r="M58" s="141"/>
      <c r="N58" s="141"/>
      <c r="O58" s="141"/>
      <c r="P58" s="5"/>
      <c r="Q58" s="148" t="s">
        <v>967</v>
      </c>
      <c r="R58" s="161"/>
      <c r="S58" s="152"/>
      <c r="T58" s="152"/>
      <c r="U58" s="147"/>
      <c r="V58" s="101"/>
      <c r="W58" s="146">
        <f t="shared" si="6"/>
        <v>0</v>
      </c>
      <c r="X58" s="147"/>
      <c r="Y58" s="102"/>
      <c r="AB58" s="204"/>
      <c r="AC58" s="141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</row>
    <row r="59" spans="1:49" ht="12" customHeight="1">
      <c r="A59" s="149"/>
      <c r="B59" s="155"/>
      <c r="C59" s="156"/>
      <c r="D59" s="156"/>
      <c r="E59" s="157"/>
      <c r="F59" s="99" t="str">
        <f>IF(B59="", "", VLOOKUP(B59, 'Girls Roster'!$B$4:$C$33, 2, FALSE))</f>
        <v/>
      </c>
      <c r="G59" s="167"/>
      <c r="H59" s="168"/>
      <c r="I59" s="100">
        <f>IF(G59="", 0, IF(W59&gt;='Girls Power Table'!$AF$204,0,IF(LOOKUP(W59, 'Girls Power Table'!$AF$4:$AF$204)=W59, VLOOKUP(W59, 'Girls Power Table'!$AF$4:$AG$204, 2), VLOOKUP(W59, 'Girls Power Table'!$AF$4:$AG$204, 2)-1)))</f>
        <v>0</v>
      </c>
      <c r="J59" s="141"/>
      <c r="K59" s="141"/>
      <c r="L59" s="141"/>
      <c r="M59" s="141"/>
      <c r="N59" s="141"/>
      <c r="O59" s="141"/>
      <c r="P59" s="5"/>
      <c r="Q59" s="149"/>
      <c r="R59" s="171"/>
      <c r="S59" s="168"/>
      <c r="T59" s="168"/>
      <c r="U59" s="172"/>
      <c r="V59" s="104"/>
      <c r="W59" s="146">
        <f t="shared" si="6"/>
        <v>0</v>
      </c>
      <c r="X59" s="147"/>
      <c r="Y59" s="105"/>
      <c r="AB59" s="204"/>
      <c r="AC59" s="141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ht="12" customHeight="1">
      <c r="A60" s="150"/>
      <c r="B60" s="162"/>
      <c r="C60" s="163"/>
      <c r="D60" s="163"/>
      <c r="E60" s="164"/>
      <c r="F60" s="94" t="str">
        <f>IF(B60="", "", VLOOKUP(B60, 'Girls Roster'!$B$4:$C$33, 2, FALSE))</f>
        <v/>
      </c>
      <c r="G60" s="170"/>
      <c r="H60" s="163"/>
      <c r="I60" s="106">
        <f>IF(G60="", 0, IF(W60&gt;='Girls Power Table'!$AF$204,0,IF(LOOKUP(W60, 'Girls Power Table'!$AF$4:$AF$204)=W60, VLOOKUP(W60, 'Girls Power Table'!$AF$4:$AG$204, 2), VLOOKUP(W60, 'Girls Power Table'!$AF$4:$AG$204, 2)-1)))</f>
        <v>0</v>
      </c>
      <c r="J60" s="141"/>
      <c r="K60" s="141"/>
      <c r="L60" s="141"/>
      <c r="M60" s="141"/>
      <c r="N60" s="141"/>
      <c r="O60" s="141"/>
      <c r="P60" s="5"/>
      <c r="Q60" s="150"/>
      <c r="R60" s="159"/>
      <c r="S60" s="144"/>
      <c r="T60" s="144"/>
      <c r="U60" s="160"/>
      <c r="V60" s="107"/>
      <c r="W60" s="146">
        <f t="shared" si="6"/>
        <v>0</v>
      </c>
      <c r="X60" s="147"/>
      <c r="Y60" s="108"/>
      <c r="AB60" s="204"/>
      <c r="AC60" s="141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ht="7.5" customHeight="1">
      <c r="A61" s="197" t="s">
        <v>1024</v>
      </c>
      <c r="B61" s="198" t="s">
        <v>185</v>
      </c>
      <c r="C61" s="79" t="s">
        <v>186</v>
      </c>
      <c r="D61" s="63" t="s">
        <v>156</v>
      </c>
      <c r="E61" s="79" t="s">
        <v>193</v>
      </c>
      <c r="F61" s="63" t="s">
        <v>156</v>
      </c>
      <c r="G61" s="200"/>
      <c r="H61" s="141"/>
      <c r="I61" s="194">
        <f>IF(G61="", 0, IF(W61&gt;='Girls Power Table'!$AQ$204,0, IF(LOOKUP(W61, 'Girls Power Table'!$AQ$4:$AR$204)=W61, VLOOKUP(W61, 'Girls Power Table'!$AQ$4:$AR$204, 2), VLOOKUP(W61, 'Girls Power Table'!$AQ$4:$AR$204, 2)-3)))</f>
        <v>0</v>
      </c>
      <c r="J61" s="141"/>
      <c r="K61" s="141"/>
      <c r="L61" s="141"/>
      <c r="M61" s="141"/>
      <c r="N61" s="141"/>
      <c r="O61" s="141"/>
      <c r="P61" s="5"/>
      <c r="Q61" s="197" t="s">
        <v>1024</v>
      </c>
      <c r="R61" s="198" t="s">
        <v>185</v>
      </c>
      <c r="S61" s="80" t="s">
        <v>186</v>
      </c>
      <c r="T61" s="81" t="s">
        <v>156</v>
      </c>
      <c r="U61" s="83" t="s">
        <v>193</v>
      </c>
      <c r="V61" s="84" t="s">
        <v>156</v>
      </c>
      <c r="W61" s="183">
        <f>INT(G61/10000)*60+(G61/10000-INT(G61/10000))*100</f>
        <v>0</v>
      </c>
      <c r="X61" s="184"/>
      <c r="Y61" s="177"/>
      <c r="AB61" s="204"/>
      <c r="AC61" s="141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ht="12" customHeight="1">
      <c r="A62" s="149"/>
      <c r="B62" s="181"/>
      <c r="C62" s="68"/>
      <c r="D62" s="69" t="str">
        <f>IF(C62="", "", VLOOKUP(C62, 'Girls Roster'!$B$4:$C$33, 2, FALSE))</f>
        <v/>
      </c>
      <c r="E62" s="68"/>
      <c r="F62" s="70" t="str">
        <f>IF(E62="", "", VLOOKUP(E62, 'Girls Roster'!$B$4:$C$33, 2, FALSE))</f>
        <v/>
      </c>
      <c r="G62" s="185"/>
      <c r="H62" s="141"/>
      <c r="I62" s="175"/>
      <c r="J62" s="141"/>
      <c r="K62" s="141"/>
      <c r="L62" s="141"/>
      <c r="M62" s="141"/>
      <c r="N62" s="141"/>
      <c r="O62" s="141"/>
      <c r="P62" s="5"/>
      <c r="Q62" s="149"/>
      <c r="R62" s="181"/>
      <c r="S62" s="90"/>
      <c r="T62" s="90"/>
      <c r="U62" s="75"/>
      <c r="V62" s="75"/>
      <c r="W62" s="185"/>
      <c r="X62" s="186"/>
      <c r="Y62" s="178"/>
      <c r="AB62" s="204"/>
      <c r="AC62" s="141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ht="7.5" customHeight="1">
      <c r="A63" s="149"/>
      <c r="B63" s="181"/>
      <c r="C63" s="79" t="s">
        <v>259</v>
      </c>
      <c r="D63" s="63" t="s">
        <v>156</v>
      </c>
      <c r="E63" s="79" t="s">
        <v>264</v>
      </c>
      <c r="F63" s="63" t="s">
        <v>156</v>
      </c>
      <c r="G63" s="185"/>
      <c r="H63" s="141"/>
      <c r="I63" s="175"/>
      <c r="J63" s="141"/>
      <c r="K63" s="141"/>
      <c r="L63" s="141"/>
      <c r="M63" s="141"/>
      <c r="N63" s="141"/>
      <c r="O63" s="141"/>
      <c r="P63" s="5"/>
      <c r="Q63" s="149"/>
      <c r="R63" s="181"/>
      <c r="S63" s="80" t="s">
        <v>259</v>
      </c>
      <c r="T63" s="81" t="s">
        <v>156</v>
      </c>
      <c r="U63" s="83" t="s">
        <v>264</v>
      </c>
      <c r="V63" s="84" t="s">
        <v>156</v>
      </c>
      <c r="W63" s="185"/>
      <c r="X63" s="186"/>
      <c r="Y63" s="178"/>
      <c r="AB63" s="204"/>
      <c r="AC63" s="141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ht="12" customHeight="1">
      <c r="A64" s="149"/>
      <c r="B64" s="199"/>
      <c r="C64" s="68"/>
      <c r="D64" s="69" t="str">
        <f>IF(C64="", "", VLOOKUP(C64, 'Girls Roster'!$B$4:$C$33, 2, FALSE))</f>
        <v/>
      </c>
      <c r="E64" s="68"/>
      <c r="F64" s="69" t="str">
        <f>IF(E64="", "", VLOOKUP(E64, 'Girls Roster'!$B$4:$C$33, 2, FALSE))</f>
        <v/>
      </c>
      <c r="G64" s="187"/>
      <c r="H64" s="166"/>
      <c r="I64" s="176"/>
      <c r="J64" s="141"/>
      <c r="K64" s="141"/>
      <c r="L64" s="141"/>
      <c r="M64" s="141"/>
      <c r="N64" s="141"/>
      <c r="O64" s="141"/>
      <c r="P64" s="5"/>
      <c r="Q64" s="149"/>
      <c r="R64" s="199"/>
      <c r="S64" s="90"/>
      <c r="T64" s="90"/>
      <c r="U64" s="75"/>
      <c r="V64" s="75"/>
      <c r="W64" s="187"/>
      <c r="X64" s="188"/>
      <c r="Y64" s="179"/>
      <c r="AB64" s="204"/>
      <c r="AC64" s="141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ht="7.5" customHeight="1">
      <c r="A65" s="149"/>
      <c r="B65" s="180" t="s">
        <v>308</v>
      </c>
      <c r="C65" s="79" t="s">
        <v>186</v>
      </c>
      <c r="D65" s="63" t="s">
        <v>156</v>
      </c>
      <c r="E65" s="79" t="s">
        <v>193</v>
      </c>
      <c r="F65" s="63" t="s">
        <v>156</v>
      </c>
      <c r="G65" s="191"/>
      <c r="H65" s="192"/>
      <c r="I65" s="194">
        <f>IF(G65="", 0, IF(W65&gt;='Girls Power Table'!$AQ$204,0, IF(LOOKUP(W65, 'Girls Power Table'!$AQ$4:$AR$204)=W65, VLOOKUP(W65, 'Girls Power Table'!$AQ$4:$AR$204, 2), VLOOKUP(W65, 'Girls Power Table'!$AQ$4:$AR$204, 2)-3)))</f>
        <v>0</v>
      </c>
      <c r="J65" s="141"/>
      <c r="K65" s="214" t="s">
        <v>1109</v>
      </c>
      <c r="L65" s="141"/>
      <c r="M65" s="141"/>
      <c r="N65" s="141"/>
      <c r="O65" s="141"/>
      <c r="P65" s="5"/>
      <c r="Q65" s="149"/>
      <c r="R65" s="180" t="s">
        <v>308</v>
      </c>
      <c r="S65" s="86" t="s">
        <v>186</v>
      </c>
      <c r="T65" s="87" t="s">
        <v>156</v>
      </c>
      <c r="U65" s="88" t="s">
        <v>193</v>
      </c>
      <c r="V65" s="89" t="s">
        <v>156</v>
      </c>
      <c r="W65" s="183">
        <f>INT(G65/10000)*60+(G65/10000-INT(G65/10000))*100</f>
        <v>0</v>
      </c>
      <c r="X65" s="184"/>
      <c r="Y65" s="189"/>
      <c r="AB65" s="204"/>
      <c r="AC65" s="141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2" customHeight="1">
      <c r="A66" s="149"/>
      <c r="B66" s="181"/>
      <c r="C66" s="68"/>
      <c r="D66" s="69" t="str">
        <f>IF(C66="", "", VLOOKUP(C66, 'Girls Roster'!$B$4:$C$33, 2, FALSE))</f>
        <v/>
      </c>
      <c r="E66" s="68"/>
      <c r="F66" s="69" t="str">
        <f>IF(E66="", "", VLOOKUP(E66, 'Girls Roster'!$B$4:$C$33, 2, FALSE))</f>
        <v/>
      </c>
      <c r="G66" s="185"/>
      <c r="H66" s="141"/>
      <c r="I66" s="175"/>
      <c r="J66" s="141"/>
      <c r="K66" s="141"/>
      <c r="L66" s="141"/>
      <c r="M66" s="141"/>
      <c r="N66" s="141"/>
      <c r="O66" s="141"/>
      <c r="P66" s="5"/>
      <c r="Q66" s="149"/>
      <c r="R66" s="181"/>
      <c r="S66" s="90"/>
      <c r="T66" s="90"/>
      <c r="U66" s="75"/>
      <c r="V66" s="75"/>
      <c r="W66" s="185"/>
      <c r="X66" s="186"/>
      <c r="Y66" s="178"/>
      <c r="AB66" s="204"/>
      <c r="AC66" s="141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7.5" customHeight="1">
      <c r="A67" s="149"/>
      <c r="B67" s="181"/>
      <c r="C67" s="79" t="s">
        <v>259</v>
      </c>
      <c r="D67" s="63" t="s">
        <v>156</v>
      </c>
      <c r="E67" s="79" t="s">
        <v>264</v>
      </c>
      <c r="F67" s="63" t="s">
        <v>156</v>
      </c>
      <c r="G67" s="185"/>
      <c r="H67" s="141"/>
      <c r="I67" s="175"/>
      <c r="J67" s="141"/>
      <c r="K67" s="141"/>
      <c r="L67" s="141"/>
      <c r="M67" s="141"/>
      <c r="N67" s="141"/>
      <c r="O67" s="141"/>
      <c r="P67" s="5"/>
      <c r="Q67" s="149"/>
      <c r="R67" s="181"/>
      <c r="S67" s="80" t="s">
        <v>259</v>
      </c>
      <c r="T67" s="81" t="s">
        <v>156</v>
      </c>
      <c r="U67" s="83" t="s">
        <v>264</v>
      </c>
      <c r="V67" s="84" t="s">
        <v>156</v>
      </c>
      <c r="W67" s="185"/>
      <c r="X67" s="186"/>
      <c r="Y67" s="178"/>
      <c r="AB67" s="204"/>
      <c r="AC67" s="141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</row>
    <row r="68" spans="1:49" ht="12" customHeight="1">
      <c r="A68" s="150"/>
      <c r="B68" s="182"/>
      <c r="C68" s="92"/>
      <c r="D68" s="93" t="str">
        <f>IF(C68="", "", VLOOKUP(C68, 'Girls Roster'!$B$4:$C$33, 2, FALSE))</f>
        <v/>
      </c>
      <c r="E68" s="92"/>
      <c r="F68" s="94" t="str">
        <f>IF(E68="", "", VLOOKUP(E68, 'Girls Roster'!$B$4:$C$33, 2, FALSE))</f>
        <v/>
      </c>
      <c r="G68" s="193"/>
      <c r="H68" s="144"/>
      <c r="I68" s="176"/>
      <c r="J68" s="141"/>
      <c r="K68" s="158"/>
      <c r="L68" s="141"/>
      <c r="M68" s="141"/>
      <c r="N68" s="141"/>
      <c r="O68" s="141"/>
      <c r="P68" s="5"/>
      <c r="Q68" s="150"/>
      <c r="R68" s="182"/>
      <c r="S68" s="96"/>
      <c r="T68" s="96"/>
      <c r="U68" s="98"/>
      <c r="V68" s="98"/>
      <c r="W68" s="187"/>
      <c r="X68" s="188"/>
      <c r="Y68" s="190"/>
      <c r="AB68" s="204"/>
      <c r="AC68" s="141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</row>
    <row r="69" spans="1:49" ht="15" customHeight="1">
      <c r="A69" s="201" t="s">
        <v>1171</v>
      </c>
      <c r="B69" s="138"/>
      <c r="C69" s="138"/>
      <c r="D69" s="138"/>
      <c r="E69" s="138"/>
      <c r="F69" s="138"/>
      <c r="G69" s="138"/>
      <c r="H69" s="138"/>
      <c r="I69" s="121" t="str">
        <f>IF(A15="PLEASE COMPLETE ALL SCHOOL AND COACH INFORMATION IN THE ABOVE FORM","FAIL",IF(M72&gt;0,"FAIL",IF(I72&gt;0,"FAIL",IF(K72&gt;0,"FAIL",SUM(I17:I33)+SUM(I35:I68)))))</f>
        <v>FAIL</v>
      </c>
      <c r="J69" s="141"/>
      <c r="K69" s="141"/>
      <c r="L69" s="141"/>
      <c r="M69" s="141"/>
      <c r="N69" s="141"/>
      <c r="O69" s="141"/>
      <c r="P69" s="5"/>
      <c r="Q69" s="5"/>
      <c r="R69" s="5"/>
      <c r="S69" s="5"/>
      <c r="T69" s="5"/>
      <c r="U69" s="201" t="s">
        <v>1181</v>
      </c>
      <c r="V69" s="138"/>
      <c r="W69" s="138"/>
      <c r="X69" s="138"/>
      <c r="Y69" s="122"/>
      <c r="AB69" s="205"/>
      <c r="AC69" s="141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</row>
    <row r="70" spans="1:49" ht="6" customHeight="1">
      <c r="A70" s="123"/>
      <c r="B70" s="123"/>
      <c r="C70" s="123"/>
      <c r="D70" s="123"/>
      <c r="E70" s="123"/>
      <c r="F70" s="123"/>
      <c r="G70" s="123"/>
      <c r="H70" s="123"/>
      <c r="I70" s="124"/>
      <c r="J70" s="125"/>
      <c r="K70" s="126"/>
      <c r="L70" s="126"/>
      <c r="M70" s="126"/>
      <c r="N70" s="126"/>
      <c r="O70" s="127"/>
      <c r="P70" s="126"/>
      <c r="Q70" s="126"/>
      <c r="R70" s="126"/>
      <c r="S70" s="126"/>
      <c r="T70" s="126"/>
      <c r="U70" s="123"/>
      <c r="V70" s="123"/>
      <c r="W70" s="123"/>
      <c r="X70" s="123"/>
      <c r="Y70" s="126"/>
      <c r="Z70" s="18"/>
      <c r="AA70" s="18"/>
      <c r="AB70" s="18"/>
      <c r="AC70" s="12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</row>
    <row r="71" spans="1:49" ht="21" customHeight="1">
      <c r="A71" s="211" t="str">
        <f>IF(A15="PLEASE COMPLETE ALL SCHOOL AND COACH INFORMATION IN THE ABOVE FORM","PLEASE COMPLETE ALL SCHOOL AND COACH INFORMATION IN THE ABOVE FORM",IF(K72&gt;=1,"ERROR: An athlete has exceeded two (2) individual events!",IF(I72&gt;=1,"ERROR: An athlete has been entered into both the A and B Relay for the same event",IF(M72&gt;=1,"ERROR: An athlete has exceeded four (4) total events"," "))))</f>
        <v>PLEASE COMPLETE ALL SCHOOL AND COACH INFORMATION IN THE ABOVE FORM</v>
      </c>
      <c r="B71" s="212"/>
      <c r="C71" s="212"/>
      <c r="D71" s="212"/>
      <c r="E71" s="212"/>
      <c r="F71" s="212"/>
      <c r="G71" s="212"/>
      <c r="H71" s="212"/>
      <c r="I71" s="213"/>
      <c r="J71" s="126"/>
      <c r="K71" s="126"/>
      <c r="L71" s="126"/>
      <c r="M71" s="126"/>
      <c r="N71" s="126"/>
      <c r="O71" s="126"/>
      <c r="P71" s="126"/>
      <c r="Q71" s="126"/>
      <c r="R71" s="129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</row>
    <row r="72" spans="1:49" ht="21" hidden="1" customHeight="1">
      <c r="A72" s="130">
        <f>COUNTIF($B$25:$B$46, 'Girls Roster'!B4)+COUNTIF($B$55:$B$60, 'Girls Roster'!B4)</f>
        <v>0</v>
      </c>
      <c r="B72" s="130">
        <f t="shared" ref="B72:B101" si="7">IF(AD72="FAIL", "FAIL", IF(AE72="FAIL", "FAIL", IF(AF72="FAIL", "FAIL", SUM(AD72:AF72))))</f>
        <v>0</v>
      </c>
      <c r="C72" s="130">
        <f t="shared" ref="C72:C101" si="8">SUM(A72:B72)</f>
        <v>0</v>
      </c>
      <c r="D72" s="131">
        <f>'Girls Roster'!B4</f>
        <v>0</v>
      </c>
      <c r="E72" s="130"/>
      <c r="F72" s="130"/>
      <c r="G72" s="130"/>
      <c r="H72" s="130" t="str">
        <f t="shared" ref="H72:H101" si="9">IF(A72&gt;2,"OVER1",IF(B72="FAIL", "FAIL", IF(C72=4,"MAX",IF(C72&gt;4,"OVER2","OK"))))</f>
        <v>OK</v>
      </c>
      <c r="I72" s="132">
        <f>COUNTIF(H72:H105, "FAIL")</f>
        <v>0</v>
      </c>
      <c r="J72" s="132"/>
      <c r="K72" s="132">
        <f>COUNTIF(H72:H105, "OVER1")</f>
        <v>0</v>
      </c>
      <c r="L72" s="133"/>
      <c r="M72" s="132">
        <f>COUNTIF(H72:H105, "OVER2")</f>
        <v>0</v>
      </c>
      <c r="N72" s="126"/>
      <c r="O72" s="126"/>
      <c r="P72" s="126"/>
      <c r="Q72" s="126"/>
      <c r="R72" s="129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30">
        <f>IF(COUNTIF($B$17:$E$24, 'Girls Roster'!B4)&gt;1, "FAIL", COUNTIF($B$17:$E$24, 'Girls Roster'!B4))</f>
        <v>0</v>
      </c>
      <c r="AE72" s="130">
        <f>IF(COUNTIF($B$47:$E$54, 'Girls Roster'!B4)&gt;1, "FAIL", COUNTIF($B$47:$E$54, 'Girls Roster'!B4))</f>
        <v>0</v>
      </c>
      <c r="AF72" s="130">
        <f>IF(COUNTIF($B$61:$E$68, 'Girls Roster'!B4)&gt;1, "FAIL", COUNTIF($B$61:$E$68, 'Girls Roster'!B4))</f>
        <v>0</v>
      </c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</row>
    <row r="73" spans="1:49" ht="21" hidden="1" customHeight="1">
      <c r="A73" s="130">
        <f>COUNTIF($B$25:$B$46, 'Girls Roster'!B5)+COUNTIF($B$55:$B$60, 'Girls Roster'!B5)</f>
        <v>0</v>
      </c>
      <c r="B73" s="130">
        <f t="shared" si="7"/>
        <v>0</v>
      </c>
      <c r="C73" s="130">
        <f t="shared" si="8"/>
        <v>0</v>
      </c>
      <c r="D73" s="131">
        <f>'Girls Roster'!B5</f>
        <v>0</v>
      </c>
      <c r="E73" s="130"/>
      <c r="F73" s="130"/>
      <c r="G73" s="130"/>
      <c r="H73" s="130" t="str">
        <f t="shared" si="9"/>
        <v>OK</v>
      </c>
      <c r="I73" s="134" t="s">
        <v>2</v>
      </c>
      <c r="J73" s="134"/>
      <c r="K73" s="134" t="s">
        <v>1301</v>
      </c>
      <c r="L73" s="134"/>
      <c r="M73" s="134" t="s">
        <v>1302</v>
      </c>
      <c r="N73" s="126"/>
      <c r="O73" s="126"/>
      <c r="P73" s="126"/>
      <c r="Q73" s="126"/>
      <c r="R73" s="129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30">
        <f>IF(COUNTIF($B$17:$E$24, 'Girls Roster'!B5)&gt;1, "FAIL", COUNTIF($B$17:$E$24, 'Girls Roster'!B5))</f>
        <v>0</v>
      </c>
      <c r="AE73" s="130">
        <f>IF(COUNTIF($B$47:$E$54, 'Girls Roster'!B5)&gt;1, "FAIL", COUNTIF($B$47:$E$54, 'Girls Roster'!B5))</f>
        <v>0</v>
      </c>
      <c r="AF73" s="130">
        <f>IF(COUNTIF($B$61:$E$68, 'Girls Roster'!B5)&gt;1, "FAIL", COUNTIF($B$61:$E$68, 'Girls Roster'!B5))</f>
        <v>0</v>
      </c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</row>
    <row r="74" spans="1:49" ht="21" hidden="1" customHeight="1">
      <c r="A74" s="130">
        <f>COUNTIF($B$25:$B$46, 'Girls Roster'!B6)+COUNTIF($B$55:$B$60, 'Girls Roster'!B6)</f>
        <v>0</v>
      </c>
      <c r="B74" s="130">
        <f t="shared" si="7"/>
        <v>0</v>
      </c>
      <c r="C74" s="130">
        <f t="shared" si="8"/>
        <v>0</v>
      </c>
      <c r="D74" s="131">
        <f>'Girls Roster'!B6</f>
        <v>0</v>
      </c>
      <c r="E74" s="130"/>
      <c r="F74" s="130"/>
      <c r="G74" s="130"/>
      <c r="H74" s="130" t="str">
        <f t="shared" si="9"/>
        <v>OK</v>
      </c>
      <c r="I74" s="130"/>
      <c r="J74" s="126"/>
      <c r="K74" s="126"/>
      <c r="L74" s="126"/>
      <c r="M74" s="126"/>
      <c r="N74" s="126"/>
      <c r="O74" s="126"/>
      <c r="P74" s="126"/>
      <c r="Q74" s="126"/>
      <c r="R74" s="129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30">
        <f>IF(COUNTIF($B$17:$E$24, 'Girls Roster'!B6)&gt;1, "FAIL", COUNTIF($B$17:$E$24, 'Girls Roster'!B6))</f>
        <v>0</v>
      </c>
      <c r="AE74" s="130">
        <f>IF(COUNTIF($B$47:$E$54, 'Girls Roster'!B6)&gt;1, "FAIL", COUNTIF($B$47:$E$54, 'Girls Roster'!B6))</f>
        <v>0</v>
      </c>
      <c r="AF74" s="130">
        <f>IF(COUNTIF($B$61:$E$68, 'Girls Roster'!B6)&gt;1, "FAIL", COUNTIF($B$61:$E$68, 'Girls Roster'!B6))</f>
        <v>0</v>
      </c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</row>
    <row r="75" spans="1:49" ht="21" hidden="1" customHeight="1">
      <c r="A75" s="130">
        <f>COUNTIF($B$25:$B$46, 'Girls Roster'!B7)+COUNTIF($B$55:$B$60, 'Girls Roster'!B7)</f>
        <v>0</v>
      </c>
      <c r="B75" s="130">
        <f t="shared" si="7"/>
        <v>0</v>
      </c>
      <c r="C75" s="130">
        <f t="shared" si="8"/>
        <v>0</v>
      </c>
      <c r="D75" s="131">
        <f>'Girls Roster'!B7</f>
        <v>0</v>
      </c>
      <c r="E75" s="130"/>
      <c r="F75" s="130"/>
      <c r="G75" s="130"/>
      <c r="H75" s="130" t="str">
        <f t="shared" si="9"/>
        <v>OK</v>
      </c>
      <c r="I75" s="130"/>
      <c r="J75" s="126"/>
      <c r="K75" s="126"/>
      <c r="L75" s="126"/>
      <c r="M75" s="126"/>
      <c r="N75" s="126"/>
      <c r="O75" s="126"/>
      <c r="P75" s="126"/>
      <c r="Q75" s="126"/>
      <c r="R75" s="129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30">
        <f>IF(COUNTIF($B$17:$E$24, 'Girls Roster'!B7)&gt;1, "FAIL", COUNTIF($B$17:$E$24, 'Girls Roster'!B7))</f>
        <v>0</v>
      </c>
      <c r="AE75" s="130">
        <f>IF(COUNTIF($B$47:$E$54, 'Girls Roster'!B7)&gt;1, "FAIL", COUNTIF($B$47:$E$54, 'Girls Roster'!B7))</f>
        <v>0</v>
      </c>
      <c r="AF75" s="130">
        <f>IF(COUNTIF($B$61:$E$68, 'Girls Roster'!B7)&gt;1, "FAIL", COUNTIF($B$61:$E$68, 'Girls Roster'!B7))</f>
        <v>0</v>
      </c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</row>
    <row r="76" spans="1:49" ht="21" hidden="1" customHeight="1">
      <c r="A76" s="130">
        <f>COUNTIF($B$25:$B$46, 'Girls Roster'!B8)+COUNTIF($B$55:$B$60, 'Girls Roster'!B8)</f>
        <v>0</v>
      </c>
      <c r="B76" s="130">
        <f t="shared" si="7"/>
        <v>0</v>
      </c>
      <c r="C76" s="130">
        <f t="shared" si="8"/>
        <v>0</v>
      </c>
      <c r="D76" s="131">
        <f>'Girls Roster'!B8</f>
        <v>0</v>
      </c>
      <c r="E76" s="130"/>
      <c r="F76" s="130"/>
      <c r="G76" s="130"/>
      <c r="H76" s="130" t="str">
        <f t="shared" si="9"/>
        <v>OK</v>
      </c>
      <c r="I76" s="130"/>
      <c r="J76" s="126"/>
      <c r="K76" s="126"/>
      <c r="L76" s="126"/>
      <c r="M76" s="126"/>
      <c r="N76" s="126"/>
      <c r="O76" s="126"/>
      <c r="P76" s="126"/>
      <c r="Q76" s="126"/>
      <c r="R76" s="129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30">
        <f>IF(COUNTIF($B$17:$E$24, 'Girls Roster'!B8)&gt;1, "FAIL", COUNTIF($B$17:$E$24, 'Girls Roster'!B8))</f>
        <v>0</v>
      </c>
      <c r="AE76" s="130">
        <f>IF(COUNTIF($B$47:$E$54, 'Girls Roster'!B8)&gt;1, "FAIL", COUNTIF($B$47:$E$54, 'Girls Roster'!B8))</f>
        <v>0</v>
      </c>
      <c r="AF76" s="130">
        <f>IF(COUNTIF($B$61:$E$68, 'Girls Roster'!B8)&gt;1, "FAIL", COUNTIF($B$61:$E$68, 'Girls Roster'!B8))</f>
        <v>0</v>
      </c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</row>
    <row r="77" spans="1:49" ht="21" hidden="1" customHeight="1">
      <c r="A77" s="130">
        <f>COUNTIF($B$25:$B$46, 'Girls Roster'!B9)+COUNTIF($B$55:$B$60, 'Girls Roster'!B9)</f>
        <v>0</v>
      </c>
      <c r="B77" s="130">
        <f t="shared" si="7"/>
        <v>0</v>
      </c>
      <c r="C77" s="130">
        <f t="shared" si="8"/>
        <v>0</v>
      </c>
      <c r="D77" s="131">
        <f>'Girls Roster'!B9</f>
        <v>0</v>
      </c>
      <c r="E77" s="130"/>
      <c r="F77" s="130"/>
      <c r="G77" s="130"/>
      <c r="H77" s="130" t="str">
        <f t="shared" si="9"/>
        <v>OK</v>
      </c>
      <c r="I77" s="130"/>
      <c r="J77" s="126"/>
      <c r="K77" s="126"/>
      <c r="L77" s="126"/>
      <c r="M77" s="126"/>
      <c r="N77" s="126"/>
      <c r="O77" s="126"/>
      <c r="P77" s="126"/>
      <c r="Q77" s="126"/>
      <c r="R77" s="129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30">
        <f>IF(COUNTIF($B$17:$E$24, 'Girls Roster'!B9)&gt;1, "FAIL", COUNTIF($B$17:$E$24, 'Girls Roster'!B9))</f>
        <v>0</v>
      </c>
      <c r="AE77" s="130">
        <f>IF(COUNTIF($B$47:$E$54, 'Girls Roster'!B9)&gt;1, "FAIL", COUNTIF($B$47:$E$54, 'Girls Roster'!B9))</f>
        <v>0</v>
      </c>
      <c r="AF77" s="130">
        <f>IF(COUNTIF($B$61:$E$68, 'Girls Roster'!B9)&gt;1, "FAIL", COUNTIF($B$61:$E$68, 'Girls Roster'!B9))</f>
        <v>0</v>
      </c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</row>
    <row r="78" spans="1:49" ht="21" hidden="1" customHeight="1">
      <c r="A78" s="130">
        <f>COUNTIF($B$25:$B$46, 'Girls Roster'!B10)+COUNTIF($B$55:$B$60, 'Girls Roster'!B10)</f>
        <v>0</v>
      </c>
      <c r="B78" s="130">
        <f t="shared" si="7"/>
        <v>0</v>
      </c>
      <c r="C78" s="130">
        <f t="shared" si="8"/>
        <v>0</v>
      </c>
      <c r="D78" s="131">
        <f>'Girls Roster'!B10</f>
        <v>0</v>
      </c>
      <c r="E78" s="130"/>
      <c r="F78" s="130"/>
      <c r="G78" s="130"/>
      <c r="H78" s="130" t="str">
        <f t="shared" si="9"/>
        <v>OK</v>
      </c>
      <c r="I78" s="130"/>
      <c r="J78" s="126"/>
      <c r="K78" s="126"/>
      <c r="L78" s="126"/>
      <c r="M78" s="126"/>
      <c r="N78" s="126"/>
      <c r="O78" s="126"/>
      <c r="P78" s="126"/>
      <c r="Q78" s="126"/>
      <c r="R78" s="129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30">
        <f>IF(COUNTIF($B$17:$E$24, 'Girls Roster'!B10)&gt;1, "FAIL", COUNTIF($B$17:$E$24, 'Girls Roster'!B10))</f>
        <v>0</v>
      </c>
      <c r="AE78" s="130">
        <f>IF(COUNTIF($B$47:$E$54, 'Girls Roster'!B10)&gt;1, "FAIL", COUNTIF($B$47:$E$54, 'Girls Roster'!B10))</f>
        <v>0</v>
      </c>
      <c r="AF78" s="130">
        <f>IF(COUNTIF($B$61:$E$68, 'Girls Roster'!B10)&gt;1, "FAIL", COUNTIF($B$61:$E$68, 'Girls Roster'!B10))</f>
        <v>0</v>
      </c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</row>
    <row r="79" spans="1:49" ht="21" hidden="1" customHeight="1">
      <c r="A79" s="130">
        <f>COUNTIF($B$25:$B$46, 'Girls Roster'!B11)+COUNTIF($B$55:$B$60, 'Girls Roster'!B11)</f>
        <v>0</v>
      </c>
      <c r="B79" s="130">
        <f t="shared" si="7"/>
        <v>0</v>
      </c>
      <c r="C79" s="130">
        <f t="shared" si="8"/>
        <v>0</v>
      </c>
      <c r="D79" s="131">
        <f>'Girls Roster'!B11</f>
        <v>0</v>
      </c>
      <c r="E79" s="130"/>
      <c r="F79" s="130"/>
      <c r="G79" s="130"/>
      <c r="H79" s="130" t="str">
        <f t="shared" si="9"/>
        <v>OK</v>
      </c>
      <c r="I79" s="130"/>
      <c r="J79" s="126"/>
      <c r="K79" s="126"/>
      <c r="L79" s="126"/>
      <c r="M79" s="126"/>
      <c r="N79" s="126"/>
      <c r="O79" s="126"/>
      <c r="P79" s="126"/>
      <c r="Q79" s="126"/>
      <c r="R79" s="129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30">
        <f>IF(COUNTIF($B$17:$E$24, 'Girls Roster'!B11)&gt;1, "FAIL", COUNTIF($B$17:$E$24, 'Girls Roster'!B11))</f>
        <v>0</v>
      </c>
      <c r="AE79" s="130">
        <f>IF(COUNTIF($B$47:$E$54, 'Girls Roster'!B11)&gt;1, "FAIL", COUNTIF($B$47:$E$54, 'Girls Roster'!B11))</f>
        <v>0</v>
      </c>
      <c r="AF79" s="130">
        <f>IF(COUNTIF($B$61:$E$68, 'Girls Roster'!B11)&gt;1, "FAIL", COUNTIF($B$61:$E$68, 'Girls Roster'!B11))</f>
        <v>0</v>
      </c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</row>
    <row r="80" spans="1:49" ht="21" hidden="1" customHeight="1">
      <c r="A80" s="130">
        <f>COUNTIF($B$25:$B$46, 'Girls Roster'!B12)+COUNTIF($B$55:$B$60, 'Girls Roster'!B12)</f>
        <v>0</v>
      </c>
      <c r="B80" s="130">
        <f t="shared" si="7"/>
        <v>0</v>
      </c>
      <c r="C80" s="130">
        <f t="shared" si="8"/>
        <v>0</v>
      </c>
      <c r="D80" s="131">
        <f>'Girls Roster'!B12</f>
        <v>0</v>
      </c>
      <c r="E80" s="130"/>
      <c r="F80" s="130"/>
      <c r="G80" s="130"/>
      <c r="H80" s="130" t="str">
        <f t="shared" si="9"/>
        <v>OK</v>
      </c>
      <c r="I80" s="130"/>
      <c r="J80" s="126"/>
      <c r="K80" s="126"/>
      <c r="L80" s="126"/>
      <c r="M80" s="126"/>
      <c r="N80" s="126"/>
      <c r="O80" s="126"/>
      <c r="P80" s="126"/>
      <c r="Q80" s="126"/>
      <c r="R80" s="129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30">
        <f>IF(COUNTIF($B$17:$E$24, 'Girls Roster'!B12)&gt;1, "FAIL", COUNTIF($B$17:$E$24, 'Girls Roster'!B12))</f>
        <v>0</v>
      </c>
      <c r="AE80" s="130">
        <f>IF(COUNTIF($B$47:$E$54, 'Girls Roster'!B12)&gt;1, "FAIL", COUNTIF($B$47:$E$54, 'Girls Roster'!B12))</f>
        <v>0</v>
      </c>
      <c r="AF80" s="130">
        <f>IF(COUNTIF($B$61:$E$68, 'Girls Roster'!B12)&gt;1, "FAIL", COUNTIF($B$61:$E$68, 'Girls Roster'!B12))</f>
        <v>0</v>
      </c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</row>
    <row r="81" spans="1:49" ht="21" hidden="1" customHeight="1">
      <c r="A81" s="130">
        <f>COUNTIF($B$25:$B$46, 'Girls Roster'!B13)+COUNTIF($B$55:$B$60, 'Girls Roster'!B13)</f>
        <v>0</v>
      </c>
      <c r="B81" s="130">
        <f t="shared" si="7"/>
        <v>0</v>
      </c>
      <c r="C81" s="130">
        <f t="shared" si="8"/>
        <v>0</v>
      </c>
      <c r="D81" s="131">
        <f>'Girls Roster'!B13</f>
        <v>0</v>
      </c>
      <c r="E81" s="130"/>
      <c r="F81" s="130"/>
      <c r="G81" s="130"/>
      <c r="H81" s="130" t="str">
        <f t="shared" si="9"/>
        <v>OK</v>
      </c>
      <c r="I81" s="130"/>
      <c r="J81" s="126"/>
      <c r="K81" s="126"/>
      <c r="L81" s="126"/>
      <c r="M81" s="126"/>
      <c r="N81" s="126"/>
      <c r="O81" s="126"/>
      <c r="P81" s="126"/>
      <c r="Q81" s="126"/>
      <c r="R81" s="129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30">
        <f>IF(COUNTIF($B$17:$E$24, 'Girls Roster'!B13)&gt;1, "FAIL", COUNTIF($B$17:$E$24, 'Girls Roster'!B13))</f>
        <v>0</v>
      </c>
      <c r="AE81" s="130">
        <f>IF(COUNTIF($B$47:$E$54, 'Girls Roster'!B13)&gt;1, "FAIL", COUNTIF($B$47:$E$54, 'Girls Roster'!B13))</f>
        <v>0</v>
      </c>
      <c r="AF81" s="130">
        <f>IF(COUNTIF($B$61:$E$68, 'Girls Roster'!B13)&gt;1, "FAIL", COUNTIF($B$61:$E$68, 'Girls Roster'!B13))</f>
        <v>0</v>
      </c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</row>
    <row r="82" spans="1:49" ht="21" hidden="1" customHeight="1">
      <c r="A82" s="130">
        <f>COUNTIF($B$25:$B$46, 'Girls Roster'!B14)+COUNTIF($B$55:$B$60, 'Girls Roster'!B14)</f>
        <v>0</v>
      </c>
      <c r="B82" s="130">
        <f t="shared" si="7"/>
        <v>0</v>
      </c>
      <c r="C82" s="130">
        <f t="shared" si="8"/>
        <v>0</v>
      </c>
      <c r="D82" s="131">
        <f>'Girls Roster'!B14</f>
        <v>0</v>
      </c>
      <c r="E82" s="130"/>
      <c r="F82" s="130"/>
      <c r="G82" s="130"/>
      <c r="H82" s="130" t="str">
        <f t="shared" si="9"/>
        <v>OK</v>
      </c>
      <c r="I82" s="130"/>
      <c r="J82" s="126"/>
      <c r="K82" s="126"/>
      <c r="L82" s="126"/>
      <c r="M82" s="126"/>
      <c r="N82" s="126"/>
      <c r="O82" s="126"/>
      <c r="P82" s="126"/>
      <c r="Q82" s="126"/>
      <c r="R82" s="129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30">
        <f>IF(COUNTIF($B$17:$E$24, 'Girls Roster'!B14)&gt;1, "FAIL", COUNTIF($B$17:$E$24, 'Girls Roster'!B14))</f>
        <v>0</v>
      </c>
      <c r="AE82" s="130">
        <f>IF(COUNTIF($B$47:$E$54, 'Girls Roster'!B14)&gt;1, "FAIL", COUNTIF($B$47:$E$54, 'Girls Roster'!B14))</f>
        <v>0</v>
      </c>
      <c r="AF82" s="130">
        <f>IF(COUNTIF($B$61:$E$68, 'Girls Roster'!B14)&gt;1, "FAIL", COUNTIF($B$61:$E$68, 'Girls Roster'!B14))</f>
        <v>0</v>
      </c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</row>
    <row r="83" spans="1:49" ht="21" hidden="1" customHeight="1">
      <c r="A83" s="130">
        <f>COUNTIF($B$25:$B$46, 'Girls Roster'!B15)+COUNTIF($B$55:$B$60, 'Girls Roster'!B15)</f>
        <v>0</v>
      </c>
      <c r="B83" s="130">
        <f t="shared" si="7"/>
        <v>0</v>
      </c>
      <c r="C83" s="130">
        <f t="shared" si="8"/>
        <v>0</v>
      </c>
      <c r="D83" s="131">
        <f>'Girls Roster'!B15</f>
        <v>0</v>
      </c>
      <c r="E83" s="130"/>
      <c r="F83" s="130"/>
      <c r="G83" s="130"/>
      <c r="H83" s="130" t="str">
        <f t="shared" si="9"/>
        <v>OK</v>
      </c>
      <c r="I83" s="130"/>
      <c r="J83" s="126"/>
      <c r="K83" s="126"/>
      <c r="L83" s="126"/>
      <c r="M83" s="126"/>
      <c r="N83" s="126"/>
      <c r="O83" s="126"/>
      <c r="P83" s="126"/>
      <c r="Q83" s="126"/>
      <c r="R83" s="129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30">
        <f>IF(COUNTIF($B$17:$E$24, 'Girls Roster'!B15)&gt;1, "FAIL", COUNTIF($B$17:$E$24, 'Girls Roster'!B15))</f>
        <v>0</v>
      </c>
      <c r="AE83" s="130">
        <f>IF(COUNTIF($B$47:$E$54, 'Girls Roster'!B15)&gt;1, "FAIL", COUNTIF($B$47:$E$54, 'Girls Roster'!B15))</f>
        <v>0</v>
      </c>
      <c r="AF83" s="130">
        <f>IF(COUNTIF($B$61:$E$68, 'Girls Roster'!B15)&gt;1, "FAIL", COUNTIF($B$61:$E$68, 'Girls Roster'!B15))</f>
        <v>0</v>
      </c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</row>
    <row r="84" spans="1:49" ht="21" hidden="1" customHeight="1">
      <c r="A84" s="130">
        <f>COUNTIF($B$25:$B$46, 'Girls Roster'!B16)+COUNTIF($B$55:$B$60, 'Girls Roster'!B16)</f>
        <v>0</v>
      </c>
      <c r="B84" s="130">
        <f t="shared" si="7"/>
        <v>0</v>
      </c>
      <c r="C84" s="130">
        <f t="shared" si="8"/>
        <v>0</v>
      </c>
      <c r="D84" s="131">
        <f>'Girls Roster'!B16</f>
        <v>0</v>
      </c>
      <c r="E84" s="130"/>
      <c r="F84" s="130"/>
      <c r="G84" s="130"/>
      <c r="H84" s="130" t="str">
        <f t="shared" si="9"/>
        <v>OK</v>
      </c>
      <c r="I84" s="130"/>
      <c r="J84" s="126"/>
      <c r="K84" s="126"/>
      <c r="L84" s="126"/>
      <c r="M84" s="126"/>
      <c r="N84" s="126"/>
      <c r="O84" s="126"/>
      <c r="P84" s="126"/>
      <c r="Q84" s="126"/>
      <c r="R84" s="129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30">
        <f>IF(COUNTIF($B$17:$E$24, 'Girls Roster'!B16)&gt;1, "FAIL", COUNTIF($B$17:$E$24, 'Girls Roster'!B16))</f>
        <v>0</v>
      </c>
      <c r="AE84" s="130">
        <f>IF(COUNTIF($B$47:$E$54, 'Girls Roster'!B16)&gt;1, "FAIL", COUNTIF($B$47:$E$54, 'Girls Roster'!B16))</f>
        <v>0</v>
      </c>
      <c r="AF84" s="130">
        <f>IF(COUNTIF($B$61:$E$68, 'Girls Roster'!B16)&gt;1, "FAIL", COUNTIF($B$61:$E$68, 'Girls Roster'!B16))</f>
        <v>0</v>
      </c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</row>
    <row r="85" spans="1:49" ht="21" hidden="1" customHeight="1">
      <c r="A85" s="130">
        <f>COUNTIF($B$25:$B$46, 'Girls Roster'!B17)+COUNTIF($B$55:$B$60, 'Girls Roster'!B17)</f>
        <v>0</v>
      </c>
      <c r="B85" s="130">
        <f t="shared" si="7"/>
        <v>0</v>
      </c>
      <c r="C85" s="130">
        <f t="shared" si="8"/>
        <v>0</v>
      </c>
      <c r="D85" s="131">
        <f>'Girls Roster'!B17</f>
        <v>0</v>
      </c>
      <c r="E85" s="130"/>
      <c r="F85" s="130"/>
      <c r="G85" s="130"/>
      <c r="H85" s="130" t="str">
        <f t="shared" si="9"/>
        <v>OK</v>
      </c>
      <c r="I85" s="130"/>
      <c r="J85" s="126"/>
      <c r="K85" s="126"/>
      <c r="L85" s="126"/>
      <c r="M85" s="126"/>
      <c r="N85" s="126"/>
      <c r="O85" s="126"/>
      <c r="P85" s="126"/>
      <c r="Q85" s="126"/>
      <c r="R85" s="129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30">
        <f>IF(COUNTIF($B$17:$E$24, 'Girls Roster'!B17)&gt;1, "FAIL", COUNTIF($B$17:$E$24, 'Girls Roster'!B17))</f>
        <v>0</v>
      </c>
      <c r="AE85" s="130">
        <f>IF(COUNTIF($B$47:$E$54, 'Girls Roster'!B17)&gt;1, "FAIL", COUNTIF($B$47:$E$54, 'Girls Roster'!B17))</f>
        <v>0</v>
      </c>
      <c r="AF85" s="130">
        <f>IF(COUNTIF($B$61:$E$68, 'Girls Roster'!B17)&gt;1, "FAIL", COUNTIF($B$61:$E$68, 'Girls Roster'!B17))</f>
        <v>0</v>
      </c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</row>
    <row r="86" spans="1:49" ht="21" hidden="1" customHeight="1">
      <c r="A86" s="130">
        <f>COUNTIF($B$25:$B$46, 'Girls Roster'!B18)+COUNTIF($B$55:$B$60, 'Girls Roster'!B18)</f>
        <v>0</v>
      </c>
      <c r="B86" s="130">
        <f t="shared" si="7"/>
        <v>0</v>
      </c>
      <c r="C86" s="130">
        <f t="shared" si="8"/>
        <v>0</v>
      </c>
      <c r="D86" s="131">
        <f>'Girls Roster'!B18</f>
        <v>0</v>
      </c>
      <c r="E86" s="130"/>
      <c r="F86" s="130"/>
      <c r="G86" s="130"/>
      <c r="H86" s="130" t="str">
        <f t="shared" si="9"/>
        <v>OK</v>
      </c>
      <c r="I86" s="130"/>
      <c r="J86" s="126"/>
      <c r="K86" s="126"/>
      <c r="L86" s="126"/>
      <c r="M86" s="126"/>
      <c r="N86" s="126"/>
      <c r="O86" s="126"/>
      <c r="P86" s="126"/>
      <c r="Q86" s="126"/>
      <c r="R86" s="129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30">
        <f>IF(COUNTIF($B$17:$E$24, 'Girls Roster'!B18)&gt;1, "FAIL", COUNTIF($B$17:$E$24, 'Girls Roster'!B18))</f>
        <v>0</v>
      </c>
      <c r="AE86" s="130">
        <f>IF(COUNTIF($B$47:$E$54, 'Girls Roster'!B18)&gt;1, "FAIL", COUNTIF($B$47:$E$54, 'Girls Roster'!B18))</f>
        <v>0</v>
      </c>
      <c r="AF86" s="130">
        <f>IF(COUNTIF($B$61:$E$68, 'Girls Roster'!B18)&gt;1, "FAIL", COUNTIF($B$61:$E$68, 'Girls Roster'!B18))</f>
        <v>0</v>
      </c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</row>
    <row r="87" spans="1:49" ht="21" hidden="1" customHeight="1">
      <c r="A87" s="130">
        <f>COUNTIF($B$25:$B$46, 'Girls Roster'!B19)+COUNTIF($B$55:$B$60, 'Girls Roster'!B19)</f>
        <v>0</v>
      </c>
      <c r="B87" s="130">
        <f t="shared" si="7"/>
        <v>0</v>
      </c>
      <c r="C87" s="130">
        <f t="shared" si="8"/>
        <v>0</v>
      </c>
      <c r="D87" s="131">
        <f>'Girls Roster'!B19</f>
        <v>0</v>
      </c>
      <c r="E87" s="130"/>
      <c r="F87" s="130"/>
      <c r="G87" s="130"/>
      <c r="H87" s="130" t="str">
        <f t="shared" si="9"/>
        <v>OK</v>
      </c>
      <c r="I87" s="130"/>
      <c r="J87" s="126"/>
      <c r="K87" s="126"/>
      <c r="L87" s="126"/>
      <c r="M87" s="126"/>
      <c r="N87" s="126"/>
      <c r="O87" s="126"/>
      <c r="P87" s="126"/>
      <c r="Q87" s="126"/>
      <c r="R87" s="129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30">
        <f>IF(COUNTIF($B$17:$E$24, 'Girls Roster'!B19)&gt;1, "FAIL", COUNTIF($B$17:$E$24, 'Girls Roster'!B19))</f>
        <v>0</v>
      </c>
      <c r="AE87" s="130">
        <f>IF(COUNTIF($B$47:$E$54, 'Girls Roster'!B19)&gt;1, "FAIL", COUNTIF($B$47:$E$54, 'Girls Roster'!B19))</f>
        <v>0</v>
      </c>
      <c r="AF87" s="130">
        <f>IF(COUNTIF($B$61:$E$68, 'Girls Roster'!B19)&gt;1, "FAIL", COUNTIF($B$61:$E$68, 'Girls Roster'!B19))</f>
        <v>0</v>
      </c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</row>
    <row r="88" spans="1:49" ht="21" hidden="1" customHeight="1">
      <c r="A88" s="130">
        <f>COUNTIF($B$25:$B$46, 'Girls Roster'!B20)+COUNTIF($B$55:$B$60, 'Girls Roster'!B20)</f>
        <v>0</v>
      </c>
      <c r="B88" s="130">
        <f t="shared" si="7"/>
        <v>0</v>
      </c>
      <c r="C88" s="130">
        <f t="shared" si="8"/>
        <v>0</v>
      </c>
      <c r="D88" s="131">
        <f>'Girls Roster'!B20</f>
        <v>0</v>
      </c>
      <c r="E88" s="130"/>
      <c r="F88" s="130"/>
      <c r="G88" s="130"/>
      <c r="H88" s="130" t="str">
        <f t="shared" si="9"/>
        <v>OK</v>
      </c>
      <c r="I88" s="130"/>
      <c r="J88" s="126"/>
      <c r="K88" s="126"/>
      <c r="L88" s="126"/>
      <c r="M88" s="126"/>
      <c r="N88" s="126"/>
      <c r="O88" s="126"/>
      <c r="P88" s="126"/>
      <c r="Q88" s="126"/>
      <c r="R88" s="129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30">
        <f>IF(COUNTIF($B$17:$E$24, 'Girls Roster'!B20)&gt;1, "FAIL", COUNTIF($B$17:$E$24, 'Girls Roster'!B20))</f>
        <v>0</v>
      </c>
      <c r="AE88" s="130">
        <f>IF(COUNTIF($B$47:$E$54, 'Girls Roster'!B20)&gt;1, "FAIL", COUNTIF($B$47:$E$54, 'Girls Roster'!B20))</f>
        <v>0</v>
      </c>
      <c r="AF88" s="130">
        <f>IF(COUNTIF($B$61:$E$68, 'Girls Roster'!B20)&gt;1, "FAIL", COUNTIF($B$61:$E$68, 'Girls Roster'!B20))</f>
        <v>0</v>
      </c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</row>
    <row r="89" spans="1:49" ht="21" hidden="1" customHeight="1">
      <c r="A89" s="130">
        <f>COUNTIF($B$25:$B$46, 'Girls Roster'!B21)+COUNTIF($B$55:$B$60, 'Girls Roster'!B21)</f>
        <v>0</v>
      </c>
      <c r="B89" s="130">
        <f t="shared" si="7"/>
        <v>0</v>
      </c>
      <c r="C89" s="130">
        <f t="shared" si="8"/>
        <v>0</v>
      </c>
      <c r="D89" s="131">
        <f>'Girls Roster'!B21</f>
        <v>0</v>
      </c>
      <c r="E89" s="130"/>
      <c r="F89" s="130"/>
      <c r="G89" s="130"/>
      <c r="H89" s="130" t="str">
        <f t="shared" si="9"/>
        <v>OK</v>
      </c>
      <c r="I89" s="130"/>
      <c r="J89" s="126"/>
      <c r="K89" s="126"/>
      <c r="L89" s="126"/>
      <c r="M89" s="126"/>
      <c r="N89" s="126"/>
      <c r="O89" s="126"/>
      <c r="P89" s="126"/>
      <c r="Q89" s="126"/>
      <c r="R89" s="129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30">
        <f>IF(COUNTIF($B$17:$E$24, 'Girls Roster'!B21)&gt;1, "FAIL", COUNTIF($B$17:$E$24, 'Girls Roster'!B21))</f>
        <v>0</v>
      </c>
      <c r="AE89" s="130">
        <f>IF(COUNTIF($B$47:$E$54, 'Girls Roster'!B21)&gt;1, "FAIL", COUNTIF($B$47:$E$54, 'Girls Roster'!B21))</f>
        <v>0</v>
      </c>
      <c r="AF89" s="130">
        <f>IF(COUNTIF($B$61:$E$68, 'Girls Roster'!B21)&gt;1, "FAIL", COUNTIF($B$61:$E$68, 'Girls Roster'!B21))</f>
        <v>0</v>
      </c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</row>
    <row r="90" spans="1:49" ht="21" hidden="1" customHeight="1">
      <c r="A90" s="130">
        <f>COUNTIF($B$25:$B$46, 'Girls Roster'!B22)+COUNTIF($B$55:$B$60, 'Girls Roster'!B22)</f>
        <v>0</v>
      </c>
      <c r="B90" s="130">
        <f t="shared" si="7"/>
        <v>0</v>
      </c>
      <c r="C90" s="130">
        <f t="shared" si="8"/>
        <v>0</v>
      </c>
      <c r="D90" s="131">
        <f>'Girls Roster'!B22</f>
        <v>0</v>
      </c>
      <c r="E90" s="130"/>
      <c r="F90" s="130"/>
      <c r="G90" s="130"/>
      <c r="H90" s="130" t="str">
        <f t="shared" si="9"/>
        <v>OK</v>
      </c>
      <c r="I90" s="130"/>
      <c r="J90" s="126"/>
      <c r="K90" s="126"/>
      <c r="L90" s="126"/>
      <c r="M90" s="126"/>
      <c r="N90" s="126"/>
      <c r="O90" s="126"/>
      <c r="P90" s="126"/>
      <c r="Q90" s="126"/>
      <c r="R90" s="129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30">
        <f>IF(COUNTIF($B$17:$E$24, 'Girls Roster'!B22)&gt;1, "FAIL", COUNTIF($B$17:$E$24, 'Girls Roster'!B22))</f>
        <v>0</v>
      </c>
      <c r="AE90" s="130">
        <f>IF(COUNTIF($B$47:$E$54, 'Girls Roster'!B22)&gt;1, "FAIL", COUNTIF($B$47:$E$54, 'Girls Roster'!B22))</f>
        <v>0</v>
      </c>
      <c r="AF90" s="130">
        <f>IF(COUNTIF($B$61:$E$68, 'Girls Roster'!B22)&gt;1, "FAIL", COUNTIF($B$61:$E$68, 'Girls Roster'!B22))</f>
        <v>0</v>
      </c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</row>
    <row r="91" spans="1:49" ht="21" hidden="1" customHeight="1">
      <c r="A91" s="130">
        <f>COUNTIF($B$25:$B$46, 'Girls Roster'!B23)+COUNTIF($B$55:$B$60, 'Girls Roster'!B23)</f>
        <v>0</v>
      </c>
      <c r="B91" s="130">
        <f t="shared" si="7"/>
        <v>0</v>
      </c>
      <c r="C91" s="130">
        <f t="shared" si="8"/>
        <v>0</v>
      </c>
      <c r="D91" s="131">
        <f>'Girls Roster'!B23</f>
        <v>0</v>
      </c>
      <c r="E91" s="130"/>
      <c r="F91" s="130"/>
      <c r="G91" s="130"/>
      <c r="H91" s="130" t="str">
        <f t="shared" si="9"/>
        <v>OK</v>
      </c>
      <c r="I91" s="130"/>
      <c r="J91" s="126"/>
      <c r="K91" s="126"/>
      <c r="L91" s="126"/>
      <c r="M91" s="126"/>
      <c r="N91" s="126"/>
      <c r="O91" s="126"/>
      <c r="P91" s="126"/>
      <c r="Q91" s="126"/>
      <c r="R91" s="129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30">
        <f>IF(COUNTIF($B$17:$E$24, 'Girls Roster'!B23)&gt;1, "FAIL", COUNTIF($B$17:$E$24, 'Girls Roster'!B23))</f>
        <v>0</v>
      </c>
      <c r="AE91" s="130">
        <f>IF(COUNTIF($B$47:$E$54, 'Girls Roster'!B23)&gt;1, "FAIL", COUNTIF($B$47:$E$54, 'Girls Roster'!B23))</f>
        <v>0</v>
      </c>
      <c r="AF91" s="130">
        <f>IF(COUNTIF($B$61:$E$68, 'Girls Roster'!B23)&gt;1, "FAIL", COUNTIF($B$61:$E$68, 'Girls Roster'!B23))</f>
        <v>0</v>
      </c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</row>
    <row r="92" spans="1:49" ht="21" hidden="1" customHeight="1">
      <c r="A92" s="130">
        <f>COUNTIF($B$25:$B$46, 'Girls Roster'!B24)+COUNTIF($B$55:$B$60, 'Girls Roster'!B24)</f>
        <v>0</v>
      </c>
      <c r="B92" s="130">
        <f t="shared" si="7"/>
        <v>0</v>
      </c>
      <c r="C92" s="130">
        <f t="shared" si="8"/>
        <v>0</v>
      </c>
      <c r="D92" s="131">
        <f>'Girls Roster'!B24</f>
        <v>0</v>
      </c>
      <c r="E92" s="130"/>
      <c r="F92" s="130"/>
      <c r="G92" s="130"/>
      <c r="H92" s="130" t="str">
        <f t="shared" si="9"/>
        <v>OK</v>
      </c>
      <c r="I92" s="130"/>
      <c r="J92" s="126"/>
      <c r="K92" s="126"/>
      <c r="L92" s="126"/>
      <c r="M92" s="126"/>
      <c r="N92" s="126"/>
      <c r="O92" s="126"/>
      <c r="P92" s="126"/>
      <c r="Q92" s="126"/>
      <c r="R92" s="129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30">
        <f>IF(COUNTIF($B$17:$E$24, 'Girls Roster'!B24)&gt;1, "FAIL", COUNTIF($B$17:$E$24, 'Girls Roster'!B24))</f>
        <v>0</v>
      </c>
      <c r="AE92" s="130">
        <f>IF(COUNTIF($B$47:$E$54, 'Girls Roster'!B24)&gt;1, "FAIL", COUNTIF($B$47:$E$54, 'Girls Roster'!B24))</f>
        <v>0</v>
      </c>
      <c r="AF92" s="130">
        <f>IF(COUNTIF($B$61:$E$68, 'Girls Roster'!B24)&gt;1, "FAIL", COUNTIF($B$61:$E$68, 'Girls Roster'!B24))</f>
        <v>0</v>
      </c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</row>
    <row r="93" spans="1:49" ht="21" hidden="1" customHeight="1">
      <c r="A93" s="130">
        <f>COUNTIF($B$25:$B$46, 'Girls Roster'!B25)+COUNTIF($B$55:$B$60, 'Girls Roster'!B25)</f>
        <v>0</v>
      </c>
      <c r="B93" s="130">
        <f t="shared" si="7"/>
        <v>0</v>
      </c>
      <c r="C93" s="130">
        <f t="shared" si="8"/>
        <v>0</v>
      </c>
      <c r="D93" s="131">
        <f>'Girls Roster'!B25</f>
        <v>0</v>
      </c>
      <c r="E93" s="130"/>
      <c r="F93" s="130"/>
      <c r="G93" s="130"/>
      <c r="H93" s="130" t="str">
        <f t="shared" si="9"/>
        <v>OK</v>
      </c>
      <c r="I93" s="130"/>
      <c r="J93" s="126"/>
      <c r="K93" s="126"/>
      <c r="L93" s="126"/>
      <c r="M93" s="126"/>
      <c r="N93" s="126"/>
      <c r="O93" s="126"/>
      <c r="P93" s="126"/>
      <c r="Q93" s="126"/>
      <c r="R93" s="129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30">
        <f>IF(COUNTIF($B$17:$E$24, 'Girls Roster'!B25)&gt;1, "FAIL", COUNTIF($B$17:$E$24, 'Girls Roster'!B25))</f>
        <v>0</v>
      </c>
      <c r="AE93" s="130">
        <f>IF(COUNTIF($B$47:$E$54, 'Girls Roster'!B25)&gt;1, "FAIL", COUNTIF($B$47:$E$54, 'Girls Roster'!B25))</f>
        <v>0</v>
      </c>
      <c r="AF93" s="130">
        <f>IF(COUNTIF($B$61:$E$68, 'Girls Roster'!B25)&gt;1, "FAIL", COUNTIF($B$61:$E$68, 'Girls Roster'!B25))</f>
        <v>0</v>
      </c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</row>
    <row r="94" spans="1:49" ht="21" hidden="1" customHeight="1">
      <c r="A94" s="130">
        <f>COUNTIF($B$25:$B$46, 'Girls Roster'!B26)+COUNTIF($B$55:$B$60, 'Girls Roster'!B26)</f>
        <v>0</v>
      </c>
      <c r="B94" s="130">
        <f t="shared" si="7"/>
        <v>0</v>
      </c>
      <c r="C94" s="130">
        <f t="shared" si="8"/>
        <v>0</v>
      </c>
      <c r="D94" s="131">
        <f>'Girls Roster'!B26</f>
        <v>0</v>
      </c>
      <c r="E94" s="130"/>
      <c r="F94" s="130"/>
      <c r="G94" s="130"/>
      <c r="H94" s="130" t="str">
        <f t="shared" si="9"/>
        <v>OK</v>
      </c>
      <c r="I94" s="130"/>
      <c r="J94" s="126"/>
      <c r="K94" s="126"/>
      <c r="L94" s="126"/>
      <c r="M94" s="126"/>
      <c r="N94" s="126"/>
      <c r="O94" s="126"/>
      <c r="P94" s="126"/>
      <c r="Q94" s="126"/>
      <c r="R94" s="129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30">
        <f>IF(COUNTIF($B$17:$E$24, 'Girls Roster'!B26)&gt;1, "FAIL", COUNTIF($B$17:$E$24, 'Girls Roster'!B26))</f>
        <v>0</v>
      </c>
      <c r="AE94" s="130">
        <f>IF(COUNTIF($B$47:$E$54, 'Girls Roster'!B26)&gt;1, "FAIL", COUNTIF($B$47:$E$54, 'Girls Roster'!B26))</f>
        <v>0</v>
      </c>
      <c r="AF94" s="130">
        <f>IF(COUNTIF($B$61:$E$68, 'Girls Roster'!B26)&gt;1, "FAIL", COUNTIF($B$61:$E$68, 'Girls Roster'!B26))</f>
        <v>0</v>
      </c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</row>
    <row r="95" spans="1:49" ht="21" hidden="1" customHeight="1">
      <c r="A95" s="130">
        <f>COUNTIF($B$25:$B$46, 'Girls Roster'!B27)+COUNTIF($B$55:$B$60, 'Girls Roster'!B27)</f>
        <v>0</v>
      </c>
      <c r="B95" s="130">
        <f t="shared" si="7"/>
        <v>0</v>
      </c>
      <c r="C95" s="130">
        <f t="shared" si="8"/>
        <v>0</v>
      </c>
      <c r="D95" s="131">
        <f>'Girls Roster'!B27</f>
        <v>0</v>
      </c>
      <c r="E95" s="130"/>
      <c r="F95" s="130"/>
      <c r="G95" s="130"/>
      <c r="H95" s="130" t="str">
        <f t="shared" si="9"/>
        <v>OK</v>
      </c>
      <c r="I95" s="130"/>
      <c r="J95" s="126"/>
      <c r="K95" s="126"/>
      <c r="L95" s="126"/>
      <c r="M95" s="126"/>
      <c r="N95" s="126"/>
      <c r="O95" s="126"/>
      <c r="P95" s="126"/>
      <c r="Q95" s="126"/>
      <c r="R95" s="129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30">
        <f>IF(COUNTIF($B$17:$E$24, 'Girls Roster'!B27)&gt;1, "FAIL", COUNTIF($B$17:$E$24, 'Girls Roster'!B27))</f>
        <v>0</v>
      </c>
      <c r="AE95" s="130">
        <f>IF(COUNTIF($B$47:$E$54, 'Girls Roster'!B27)&gt;1, "FAIL", COUNTIF($B$47:$E$54, 'Girls Roster'!B27))</f>
        <v>0</v>
      </c>
      <c r="AF95" s="130">
        <f>IF(COUNTIF($B$61:$E$68, 'Girls Roster'!B27)&gt;1, "FAIL", COUNTIF($B$61:$E$68, 'Girls Roster'!B27))</f>
        <v>0</v>
      </c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</row>
    <row r="96" spans="1:49" ht="21" hidden="1" customHeight="1">
      <c r="A96" s="130">
        <f>COUNTIF($B$25:$B$46, 'Girls Roster'!B28)+COUNTIF($B$55:$B$60, 'Girls Roster'!B28)</f>
        <v>0</v>
      </c>
      <c r="B96" s="130">
        <f t="shared" si="7"/>
        <v>0</v>
      </c>
      <c r="C96" s="130">
        <f t="shared" si="8"/>
        <v>0</v>
      </c>
      <c r="D96" s="131">
        <f>'Girls Roster'!B28</f>
        <v>0</v>
      </c>
      <c r="E96" s="130"/>
      <c r="F96" s="130"/>
      <c r="G96" s="130"/>
      <c r="H96" s="130" t="str">
        <f t="shared" si="9"/>
        <v>OK</v>
      </c>
      <c r="I96" s="130"/>
      <c r="J96" s="126"/>
      <c r="K96" s="126"/>
      <c r="L96" s="126"/>
      <c r="M96" s="126"/>
      <c r="N96" s="126"/>
      <c r="O96" s="126"/>
      <c r="P96" s="126"/>
      <c r="Q96" s="126"/>
      <c r="R96" s="129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30">
        <f>IF(COUNTIF($B$17:$E$24, 'Girls Roster'!B28)&gt;1, "FAIL", COUNTIF($B$17:$E$24, 'Girls Roster'!B28))</f>
        <v>0</v>
      </c>
      <c r="AE96" s="130">
        <f>IF(COUNTIF($B$47:$E$54, 'Girls Roster'!B28)&gt;1, "FAIL", COUNTIF($B$47:$E$54, 'Girls Roster'!B28))</f>
        <v>0</v>
      </c>
      <c r="AF96" s="130">
        <f>IF(COUNTIF($B$61:$E$68, 'Girls Roster'!B28)&gt;1, "FAIL", COUNTIF($B$61:$E$68, 'Girls Roster'!B28))</f>
        <v>0</v>
      </c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</row>
    <row r="97" spans="1:49" ht="21" hidden="1" customHeight="1">
      <c r="A97" s="130">
        <f>COUNTIF($B$25:$B$46, 'Girls Roster'!B29)+COUNTIF($B$55:$B$60, 'Girls Roster'!B29)</f>
        <v>0</v>
      </c>
      <c r="B97" s="130">
        <f t="shared" si="7"/>
        <v>0</v>
      </c>
      <c r="C97" s="130">
        <f t="shared" si="8"/>
        <v>0</v>
      </c>
      <c r="D97" s="131">
        <f>'Girls Roster'!B29</f>
        <v>0</v>
      </c>
      <c r="E97" s="130"/>
      <c r="F97" s="130"/>
      <c r="G97" s="130"/>
      <c r="H97" s="130" t="str">
        <f t="shared" si="9"/>
        <v>OK</v>
      </c>
      <c r="I97" s="130"/>
      <c r="J97" s="126"/>
      <c r="K97" s="126"/>
      <c r="L97" s="126"/>
      <c r="M97" s="126"/>
      <c r="N97" s="126"/>
      <c r="O97" s="126"/>
      <c r="P97" s="126"/>
      <c r="Q97" s="126"/>
      <c r="R97" s="129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30">
        <f>IF(COUNTIF($B$17:$E$24, 'Girls Roster'!B29)&gt;1, "FAIL", COUNTIF($B$17:$E$24, 'Girls Roster'!B29))</f>
        <v>0</v>
      </c>
      <c r="AE97" s="130">
        <f>IF(COUNTIF($B$47:$E$54, 'Girls Roster'!B29)&gt;1, "FAIL", COUNTIF($B$47:$E$54, 'Girls Roster'!B29))</f>
        <v>0</v>
      </c>
      <c r="AF97" s="130">
        <f>IF(COUNTIF($B$61:$E$68, 'Girls Roster'!B29)&gt;1, "FAIL", COUNTIF($B$61:$E$68, 'Girls Roster'!B29))</f>
        <v>0</v>
      </c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</row>
    <row r="98" spans="1:49" ht="21" hidden="1" customHeight="1">
      <c r="A98" s="130">
        <f>COUNTIF($B$25:$B$46, 'Girls Roster'!B30)+COUNTIF($B$55:$B$60, 'Girls Roster'!B30)</f>
        <v>0</v>
      </c>
      <c r="B98" s="130">
        <f t="shared" si="7"/>
        <v>0</v>
      </c>
      <c r="C98" s="130">
        <f t="shared" si="8"/>
        <v>0</v>
      </c>
      <c r="D98" s="131">
        <f>'Girls Roster'!B30</f>
        <v>0</v>
      </c>
      <c r="E98" s="130"/>
      <c r="F98" s="130"/>
      <c r="G98" s="130"/>
      <c r="H98" s="130" t="str">
        <f t="shared" si="9"/>
        <v>OK</v>
      </c>
      <c r="I98" s="130"/>
      <c r="J98" s="126"/>
      <c r="K98" s="126"/>
      <c r="L98" s="126"/>
      <c r="M98" s="126"/>
      <c r="N98" s="126"/>
      <c r="O98" s="126"/>
      <c r="P98" s="126"/>
      <c r="Q98" s="126"/>
      <c r="R98" s="129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30">
        <f>IF(COUNTIF($B$17:$E$24, 'Girls Roster'!B30)&gt;1, "FAIL", COUNTIF($B$17:$E$24, 'Girls Roster'!B30))</f>
        <v>0</v>
      </c>
      <c r="AE98" s="130">
        <f>IF(COUNTIF($B$47:$E$54, 'Girls Roster'!B30)&gt;1, "FAIL", COUNTIF($B$47:$E$54, 'Girls Roster'!B30))</f>
        <v>0</v>
      </c>
      <c r="AF98" s="130">
        <f>IF(COUNTIF($B$61:$E$68, 'Girls Roster'!B30)&gt;1, "FAIL", COUNTIF($B$61:$E$68, 'Girls Roster'!B30))</f>
        <v>0</v>
      </c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</row>
    <row r="99" spans="1:49" ht="21" hidden="1" customHeight="1">
      <c r="A99" s="130">
        <f>COUNTIF($B$25:$B$46, 'Girls Roster'!B31)+COUNTIF($B$55:$B$60, 'Girls Roster'!B31)</f>
        <v>0</v>
      </c>
      <c r="B99" s="130">
        <f t="shared" si="7"/>
        <v>0</v>
      </c>
      <c r="C99" s="130">
        <f t="shared" si="8"/>
        <v>0</v>
      </c>
      <c r="D99" s="131">
        <f>'Girls Roster'!B31</f>
        <v>0</v>
      </c>
      <c r="E99" s="130"/>
      <c r="F99" s="130"/>
      <c r="G99" s="130"/>
      <c r="H99" s="130" t="str">
        <f t="shared" si="9"/>
        <v>OK</v>
      </c>
      <c r="I99" s="130"/>
      <c r="J99" s="126"/>
      <c r="K99" s="126"/>
      <c r="L99" s="126"/>
      <c r="M99" s="126"/>
      <c r="N99" s="126"/>
      <c r="O99" s="126"/>
      <c r="P99" s="126"/>
      <c r="Q99" s="126"/>
      <c r="R99" s="129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30">
        <f>IF(COUNTIF($B$17:$E$24, 'Girls Roster'!B31)&gt;1, "FAIL", COUNTIF($B$17:$E$24, 'Girls Roster'!B31))</f>
        <v>0</v>
      </c>
      <c r="AE99" s="130">
        <f>IF(COUNTIF($B$47:$E$54, 'Girls Roster'!B31)&gt;1, "FAIL", COUNTIF($B$47:$E$54, 'Girls Roster'!B31))</f>
        <v>0</v>
      </c>
      <c r="AF99" s="130">
        <f>IF(COUNTIF($B$61:$E$68, 'Girls Roster'!B31)&gt;1, "FAIL", COUNTIF($B$61:$E$68, 'Girls Roster'!B31))</f>
        <v>0</v>
      </c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</row>
    <row r="100" spans="1:49" ht="21" hidden="1" customHeight="1">
      <c r="A100" s="130">
        <f>COUNTIF($B$25:$B$46, 'Girls Roster'!B32)+COUNTIF($B$55:$B$60, 'Girls Roster'!B32)</f>
        <v>0</v>
      </c>
      <c r="B100" s="130">
        <f t="shared" si="7"/>
        <v>0</v>
      </c>
      <c r="C100" s="130">
        <f t="shared" si="8"/>
        <v>0</v>
      </c>
      <c r="D100" s="131">
        <f>'Girls Roster'!B32</f>
        <v>0</v>
      </c>
      <c r="E100" s="130"/>
      <c r="F100" s="130"/>
      <c r="G100" s="130"/>
      <c r="H100" s="130" t="str">
        <f t="shared" si="9"/>
        <v>OK</v>
      </c>
      <c r="I100" s="130"/>
      <c r="J100" s="126"/>
      <c r="K100" s="126"/>
      <c r="L100" s="126"/>
      <c r="M100" s="126"/>
      <c r="N100" s="126"/>
      <c r="O100" s="126"/>
      <c r="P100" s="126"/>
      <c r="Q100" s="126"/>
      <c r="R100" s="129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30">
        <f>IF(COUNTIF($B$17:$E$24, 'Girls Roster'!B32)&gt;1, "FAIL", COUNTIF($B$17:$E$24, 'Girls Roster'!B32))</f>
        <v>0</v>
      </c>
      <c r="AE100" s="130">
        <f>IF(COUNTIF($B$47:$E$54, 'Girls Roster'!B32)&gt;1, "FAIL", COUNTIF($B$47:$E$54, 'Girls Roster'!B32))</f>
        <v>0</v>
      </c>
      <c r="AF100" s="130">
        <f>IF(COUNTIF($B$61:$E$68, 'Girls Roster'!B32)&gt;1, "FAIL", COUNTIF($B$61:$E$68, 'Girls Roster'!B32))</f>
        <v>0</v>
      </c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</row>
    <row r="101" spans="1:49" ht="21" hidden="1" customHeight="1">
      <c r="A101" s="130">
        <f>COUNTIF($B$25:$B$46, 'Girls Roster'!B33)+COUNTIF($B$55:$B$60, 'Girls Roster'!B33)</f>
        <v>0</v>
      </c>
      <c r="B101" s="130">
        <f t="shared" si="7"/>
        <v>0</v>
      </c>
      <c r="C101" s="130">
        <f t="shared" si="8"/>
        <v>0</v>
      </c>
      <c r="D101" s="131">
        <f>'Girls Roster'!B33</f>
        <v>0</v>
      </c>
      <c r="E101" s="130"/>
      <c r="F101" s="130"/>
      <c r="G101" s="130"/>
      <c r="H101" s="130" t="str">
        <f t="shared" si="9"/>
        <v>OK</v>
      </c>
      <c r="I101" s="130"/>
      <c r="J101" s="126"/>
      <c r="K101" s="126"/>
      <c r="L101" s="126"/>
      <c r="M101" s="126"/>
      <c r="N101" s="126"/>
      <c r="O101" s="126"/>
      <c r="P101" s="126"/>
      <c r="Q101" s="126"/>
      <c r="R101" s="129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30">
        <f>IF(COUNTIF($B$17:$E$24, 'Girls Roster'!B33)&gt;1, "FAIL", COUNTIF($B$17:$E$24, 'Girls Roster'!B33))</f>
        <v>0</v>
      </c>
      <c r="AE101" s="130">
        <f>IF(COUNTIF($B$47:$E$54, 'Girls Roster'!B33)&gt;1, "FAIL", COUNTIF($B$47:$E$54, 'Girls Roster'!B33))</f>
        <v>0</v>
      </c>
      <c r="AF101" s="130">
        <f>IF(COUNTIF($B$61:$E$68, 'Girls Roster'!B33)&gt;1, "FAIL", COUNTIF($B$61:$E$68, 'Girls Roster'!B33))</f>
        <v>0</v>
      </c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</row>
    <row r="102" spans="1:49" ht="21" customHeight="1">
      <c r="A102" s="130"/>
      <c r="B102" s="130"/>
      <c r="C102" s="130"/>
      <c r="D102" s="131"/>
      <c r="E102" s="130"/>
      <c r="F102" s="130"/>
      <c r="G102" s="130"/>
      <c r="H102" s="130"/>
      <c r="I102" s="130"/>
      <c r="J102" s="126"/>
      <c r="K102" s="126"/>
      <c r="L102" s="126"/>
      <c r="M102" s="126"/>
      <c r="N102" s="126"/>
      <c r="O102" s="126"/>
      <c r="P102" s="126"/>
      <c r="Q102" s="126"/>
      <c r="R102" s="129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30">
        <f>IF(COUNTIF($B$17:$E$24, 'Girls Roster'!B34)&gt;1, "FAIL", COUNTIF($B$17:$E$24, 'Girls Roster'!B34))</f>
        <v>0</v>
      </c>
      <c r="AE102" s="130">
        <f>IF(COUNTIF($B$47:$E$54, 'Girls Roster'!B34)&gt;1, "FAIL", COUNTIF($B$47:$E$54, 'Girls Roster'!B34))</f>
        <v>0</v>
      </c>
      <c r="AF102" s="130">
        <f>IF(COUNTIF($B$61:$E$68, 'Girls Roster'!B34)&gt;1, "FAIL", COUNTIF($B$61:$E$68, 'Girls Roster'!B34))</f>
        <v>0</v>
      </c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</row>
    <row r="103" spans="1:49" ht="20.25" customHeight="1">
      <c r="A103" s="126"/>
      <c r="B103" s="126"/>
      <c r="C103" s="130"/>
      <c r="D103" s="130"/>
      <c r="E103" s="130"/>
      <c r="F103" s="130"/>
      <c r="G103" s="130"/>
      <c r="H103" s="130"/>
      <c r="I103" s="130"/>
      <c r="J103" s="126"/>
      <c r="K103" s="126"/>
      <c r="L103" s="126"/>
      <c r="M103" s="126"/>
      <c r="N103" s="126"/>
      <c r="O103" s="126"/>
      <c r="P103" s="126"/>
      <c r="Q103" s="126"/>
      <c r="R103" s="129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30"/>
      <c r="AE103" s="130"/>
      <c r="AF103" s="130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</row>
    <row r="104" spans="1:49" ht="20.25" customHeight="1">
      <c r="A104" s="126"/>
      <c r="B104" s="126"/>
      <c r="C104" s="130"/>
      <c r="D104" s="130"/>
      <c r="E104" s="130"/>
      <c r="F104" s="130"/>
      <c r="G104" s="130"/>
      <c r="H104" s="130"/>
      <c r="I104" s="130"/>
      <c r="J104" s="126"/>
      <c r="K104" s="126"/>
      <c r="L104" s="126"/>
      <c r="M104" s="126"/>
      <c r="N104" s="126"/>
      <c r="O104" s="126"/>
      <c r="P104" s="126"/>
      <c r="Q104" s="126"/>
      <c r="R104" s="129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30"/>
      <c r="AE104" s="130"/>
      <c r="AF104" s="130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</row>
    <row r="105" spans="1:49" ht="20.25" customHeight="1">
      <c r="A105" s="126"/>
      <c r="B105" s="126"/>
      <c r="C105" s="130"/>
      <c r="D105" s="130"/>
      <c r="E105" s="130"/>
      <c r="F105" s="130"/>
      <c r="G105" s="130"/>
      <c r="H105" s="130"/>
      <c r="I105" s="130"/>
      <c r="J105" s="126"/>
      <c r="K105" s="126"/>
      <c r="L105" s="126"/>
      <c r="M105" s="126"/>
      <c r="N105" s="126"/>
      <c r="O105" s="126"/>
      <c r="P105" s="126"/>
      <c r="Q105" s="126"/>
      <c r="R105" s="129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30"/>
      <c r="AE105" s="130"/>
      <c r="AF105" s="130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</row>
    <row r="106" spans="1:49" ht="20.25" customHeight="1">
      <c r="A106" s="126"/>
      <c r="B106" s="126"/>
      <c r="C106" s="130"/>
      <c r="D106" s="130"/>
      <c r="E106" s="130"/>
      <c r="F106" s="130"/>
      <c r="G106" s="130"/>
      <c r="H106" s="130"/>
      <c r="I106" s="130"/>
      <c r="J106" s="126"/>
      <c r="K106" s="126"/>
      <c r="L106" s="126"/>
      <c r="M106" s="126"/>
      <c r="N106" s="126"/>
      <c r="O106" s="126"/>
      <c r="P106" s="126"/>
      <c r="Q106" s="126"/>
      <c r="R106" s="129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</row>
    <row r="107" spans="1:49" ht="15" customHeight="1">
      <c r="A107" s="126"/>
      <c r="B107" s="126"/>
      <c r="C107" s="130"/>
      <c r="D107" s="130"/>
      <c r="E107" s="130"/>
      <c r="F107" s="130"/>
      <c r="G107" s="130"/>
      <c r="H107" s="130"/>
      <c r="I107" s="130"/>
      <c r="J107" s="126"/>
      <c r="K107" s="126"/>
      <c r="L107" s="126"/>
      <c r="M107" s="126"/>
      <c r="N107" s="126"/>
      <c r="O107" s="126"/>
      <c r="P107" s="126"/>
      <c r="Q107" s="126"/>
      <c r="R107" s="129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</row>
    <row r="108" spans="1:49" ht="12.75" customHeight="1">
      <c r="A108" s="126"/>
      <c r="B108" s="126"/>
      <c r="C108" s="130"/>
      <c r="D108" s="130"/>
      <c r="E108" s="130"/>
      <c r="F108" s="130"/>
      <c r="G108" s="130"/>
      <c r="H108" s="130"/>
      <c r="I108" s="130"/>
      <c r="J108" s="126"/>
      <c r="K108" s="126"/>
      <c r="L108" s="126"/>
      <c r="M108" s="126"/>
      <c r="N108" s="126"/>
      <c r="O108" s="126"/>
      <c r="P108" s="126"/>
      <c r="Q108" s="126"/>
      <c r="R108" s="129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</row>
    <row r="109" spans="1:49" ht="12.75" customHeight="1">
      <c r="A109" s="126"/>
      <c r="B109" s="126"/>
      <c r="C109" s="130"/>
      <c r="D109" s="130"/>
      <c r="E109" s="130"/>
      <c r="F109" s="130"/>
      <c r="G109" s="130"/>
      <c r="H109" s="130"/>
      <c r="I109" s="130"/>
      <c r="J109" s="126"/>
      <c r="K109" s="126"/>
      <c r="L109" s="126"/>
      <c r="M109" s="126"/>
      <c r="N109" s="126"/>
      <c r="O109" s="126"/>
      <c r="P109" s="126"/>
      <c r="Q109" s="126"/>
      <c r="R109" s="129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</row>
    <row r="110" spans="1:49" ht="12.75" customHeight="1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9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35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</row>
    <row r="111" spans="1:49" ht="12.75" customHeight="1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9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35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</row>
    <row r="112" spans="1:49" ht="12.75" customHeight="1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9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35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</row>
    <row r="113" spans="1:49" ht="12.75" customHeight="1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9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35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</row>
    <row r="114" spans="1:49" ht="12.75" customHeight="1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9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35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</row>
    <row r="115" spans="1:49" ht="12.75" customHeight="1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9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35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</row>
    <row r="116" spans="1:49" ht="12.75" customHeight="1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9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35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</row>
    <row r="117" spans="1:49" ht="12.75" customHeight="1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9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35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</row>
    <row r="118" spans="1:49" ht="12.75" customHeight="1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9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35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</row>
    <row r="119" spans="1:49" ht="12.75" customHeight="1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9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35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</row>
    <row r="120" spans="1:49" ht="12.75" customHeight="1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9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35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</row>
    <row r="121" spans="1:49" ht="12.75" customHeight="1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9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35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</row>
    <row r="122" spans="1:49" ht="12.75" customHeight="1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9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35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</row>
    <row r="123" spans="1:49" ht="12.75" customHeight="1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9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35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</row>
    <row r="124" spans="1:49" ht="12.75" customHeight="1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9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35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</row>
    <row r="125" spans="1:49" ht="12.75" customHeight="1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9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35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</row>
    <row r="126" spans="1:49" ht="12.75" customHeight="1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9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35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</row>
    <row r="127" spans="1:49" ht="12.75" customHeight="1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9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35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</row>
    <row r="128" spans="1:49" ht="12.75" customHeight="1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9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35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</row>
    <row r="129" spans="1:49" ht="12.75" customHeight="1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9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35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</row>
    <row r="130" spans="1:49" ht="12.75" customHeight="1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9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35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</row>
    <row r="131" spans="1:49" ht="12.75" customHeight="1">
      <c r="A131" s="126"/>
      <c r="B131" s="126"/>
      <c r="C131" s="130"/>
      <c r="D131" s="130"/>
      <c r="E131" s="130"/>
      <c r="F131" s="130"/>
      <c r="G131" s="130"/>
      <c r="H131" s="130"/>
      <c r="I131" s="130"/>
      <c r="J131" s="126"/>
      <c r="K131" s="126"/>
      <c r="L131" s="126"/>
      <c r="M131" s="126"/>
      <c r="N131" s="126"/>
      <c r="O131" s="126"/>
      <c r="P131" s="126"/>
      <c r="Q131" s="126"/>
      <c r="R131" s="129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</row>
    <row r="132" spans="1:49" ht="12.75" customHeight="1">
      <c r="A132" s="126"/>
      <c r="B132" s="126"/>
      <c r="C132" s="130"/>
      <c r="D132" s="130"/>
      <c r="E132" s="130"/>
      <c r="F132" s="130"/>
      <c r="G132" s="130"/>
      <c r="H132" s="130"/>
      <c r="I132" s="130"/>
      <c r="J132" s="126"/>
      <c r="K132" s="126"/>
      <c r="L132" s="126"/>
      <c r="M132" s="126"/>
      <c r="N132" s="126"/>
      <c r="O132" s="126"/>
      <c r="P132" s="126"/>
      <c r="Q132" s="126"/>
      <c r="R132" s="129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</row>
    <row r="133" spans="1:49" ht="12.75" customHeight="1">
      <c r="A133" s="126"/>
      <c r="B133" s="126"/>
      <c r="C133" s="130"/>
      <c r="D133" s="130"/>
      <c r="E133" s="130"/>
      <c r="F133" s="130"/>
      <c r="G133" s="130"/>
      <c r="H133" s="130"/>
      <c r="I133" s="130"/>
      <c r="J133" s="126"/>
      <c r="K133" s="126"/>
      <c r="L133" s="126"/>
      <c r="M133" s="126"/>
      <c r="N133" s="126"/>
      <c r="O133" s="126"/>
      <c r="P133" s="126"/>
      <c r="Q133" s="126"/>
      <c r="R133" s="129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</row>
    <row r="134" spans="1:49" ht="12.75" customHeight="1">
      <c r="A134" s="126"/>
      <c r="B134" s="126"/>
      <c r="C134" s="130"/>
      <c r="D134" s="130"/>
      <c r="E134" s="130"/>
      <c r="F134" s="130"/>
      <c r="G134" s="130"/>
      <c r="H134" s="130"/>
      <c r="I134" s="130"/>
      <c r="J134" s="126"/>
      <c r="K134" s="126"/>
      <c r="L134" s="126"/>
      <c r="M134" s="126"/>
      <c r="N134" s="126"/>
      <c r="O134" s="126"/>
      <c r="P134" s="126"/>
      <c r="Q134" s="126"/>
      <c r="R134" s="129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</row>
    <row r="135" spans="1:49" ht="12.75" customHeight="1">
      <c r="A135" s="126"/>
      <c r="B135" s="126"/>
      <c r="C135" s="130"/>
      <c r="D135" s="130"/>
      <c r="E135" s="130"/>
      <c r="F135" s="130"/>
      <c r="G135" s="130"/>
      <c r="H135" s="130"/>
      <c r="I135" s="130"/>
      <c r="J135" s="126"/>
      <c r="K135" s="126"/>
      <c r="L135" s="126"/>
      <c r="M135" s="126"/>
      <c r="N135" s="126"/>
      <c r="O135" s="126"/>
      <c r="P135" s="126"/>
      <c r="Q135" s="126"/>
      <c r="R135" s="129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</row>
    <row r="136" spans="1:49" ht="12.75" customHeight="1">
      <c r="A136" s="126"/>
      <c r="B136" s="126"/>
      <c r="C136" s="130"/>
      <c r="D136" s="130"/>
      <c r="E136" s="130"/>
      <c r="F136" s="130"/>
      <c r="G136" s="130"/>
      <c r="H136" s="130"/>
      <c r="I136" s="130"/>
      <c r="J136" s="126"/>
      <c r="K136" s="126"/>
      <c r="L136" s="126"/>
      <c r="M136" s="126"/>
      <c r="N136" s="126"/>
      <c r="O136" s="126"/>
      <c r="P136" s="126"/>
      <c r="Q136" s="126"/>
      <c r="R136" s="129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</row>
    <row r="137" spans="1:49" ht="12.75" customHeight="1">
      <c r="A137" s="126"/>
      <c r="B137" s="126"/>
      <c r="C137" s="130"/>
      <c r="D137" s="130"/>
      <c r="E137" s="130"/>
      <c r="F137" s="130"/>
      <c r="G137" s="130"/>
      <c r="H137" s="130"/>
      <c r="I137" s="130"/>
      <c r="J137" s="126"/>
      <c r="K137" s="126"/>
      <c r="L137" s="126"/>
      <c r="M137" s="126"/>
      <c r="N137" s="126"/>
      <c r="O137" s="126"/>
      <c r="P137" s="126"/>
      <c r="Q137" s="126"/>
      <c r="R137" s="129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</row>
    <row r="138" spans="1:49" ht="12.75" customHeight="1">
      <c r="A138" s="126"/>
      <c r="B138" s="126"/>
      <c r="C138" s="130"/>
      <c r="D138" s="130"/>
      <c r="E138" s="130"/>
      <c r="F138" s="130"/>
      <c r="G138" s="130"/>
      <c r="H138" s="130"/>
      <c r="I138" s="130"/>
      <c r="J138" s="126"/>
      <c r="K138" s="126"/>
      <c r="L138" s="126"/>
      <c r="M138" s="126"/>
      <c r="N138" s="126"/>
      <c r="O138" s="126"/>
      <c r="P138" s="126"/>
      <c r="Q138" s="126"/>
      <c r="R138" s="129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</row>
    <row r="139" spans="1:49" ht="12.75" customHeight="1">
      <c r="A139" s="126"/>
      <c r="B139" s="126"/>
      <c r="C139" s="130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9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</row>
    <row r="140" spans="1:49" ht="12.75" customHeight="1">
      <c r="A140" s="126"/>
      <c r="B140" s="126"/>
      <c r="C140" s="130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9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</row>
    <row r="141" spans="1:49" ht="12.75" customHeight="1">
      <c r="A141" s="126"/>
      <c r="B141" s="126"/>
      <c r="C141" s="130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9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</row>
    <row r="142" spans="1:49" ht="12.75" customHeight="1">
      <c r="A142" s="126"/>
      <c r="B142" s="126"/>
      <c r="C142" s="130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9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</row>
    <row r="143" spans="1:49" ht="12.75" customHeight="1">
      <c r="A143" s="126"/>
      <c r="B143" s="126"/>
      <c r="C143" s="130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9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</row>
    <row r="144" spans="1:49" ht="12.75" customHeight="1">
      <c r="A144" s="126"/>
      <c r="B144" s="126"/>
      <c r="C144" s="130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9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</row>
    <row r="145" spans="1:49" ht="12.75" customHeight="1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9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</row>
    <row r="146" spans="1:49" ht="12.75" customHeight="1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9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</row>
    <row r="147" spans="1:49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11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</row>
    <row r="148" spans="1:49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11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</row>
    <row r="149" spans="1: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11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</row>
    <row r="150" spans="1:49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11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</row>
    <row r="151" spans="1:49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11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</row>
    <row r="152" spans="1:49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11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</row>
    <row r="153" spans="1:49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11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</row>
    <row r="154" spans="1:49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11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</row>
    <row r="155" spans="1:49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11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</row>
    <row r="156" spans="1:49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11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</row>
    <row r="157" spans="1:49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11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</row>
    <row r="158" spans="1:49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11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</row>
    <row r="159" spans="1:4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11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</row>
    <row r="160" spans="1:49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11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</row>
    <row r="161" spans="1:49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11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</row>
    <row r="162" spans="1:49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11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</row>
    <row r="163" spans="1:49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11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</row>
    <row r="164" spans="1:49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11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</row>
    <row r="165" spans="1:49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11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</row>
    <row r="166" spans="1:49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11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</row>
    <row r="167" spans="1:49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11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</row>
    <row r="168" spans="1:49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11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</row>
    <row r="169" spans="1:4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11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</row>
    <row r="170" spans="1:49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11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</row>
    <row r="171" spans="1:49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11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</row>
    <row r="172" spans="1:49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11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</row>
    <row r="173" spans="1:49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11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</row>
    <row r="174" spans="1:49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11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</row>
    <row r="175" spans="1:49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11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</row>
    <row r="176" spans="1:49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11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</row>
    <row r="177" spans="1:49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11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</row>
    <row r="178" spans="1:49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11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</row>
    <row r="179" spans="1:4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11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</row>
    <row r="180" spans="1:49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11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</row>
    <row r="181" spans="1:49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11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</row>
    <row r="182" spans="1:49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11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</row>
    <row r="183" spans="1:49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11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</row>
    <row r="184" spans="1:49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11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</row>
    <row r="185" spans="1:49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11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</row>
    <row r="186" spans="1:49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11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</row>
    <row r="187" spans="1:49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11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</row>
    <row r="188" spans="1:49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11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</row>
    <row r="189" spans="1:4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11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</row>
    <row r="190" spans="1:49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11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</row>
    <row r="191" spans="1:49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11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</row>
    <row r="192" spans="1:49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11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</row>
    <row r="193" spans="1:49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11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</row>
    <row r="194" spans="1:49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11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</row>
    <row r="195" spans="1:49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11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</row>
    <row r="196" spans="1:49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11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</row>
    <row r="197" spans="1:49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11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</row>
    <row r="198" spans="1:49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11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</row>
    <row r="199" spans="1:4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11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</row>
    <row r="200" spans="1:49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11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</row>
    <row r="201" spans="1:49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11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</row>
    <row r="202" spans="1:49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11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</row>
    <row r="203" spans="1:49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11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</row>
    <row r="204" spans="1:49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11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</row>
    <row r="205" spans="1:49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11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</row>
    <row r="206" spans="1:49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11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</row>
    <row r="207" spans="1:49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11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</row>
    <row r="208" spans="1:49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11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</row>
    <row r="209" spans="1:4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11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</row>
    <row r="210" spans="1:49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11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</row>
    <row r="211" spans="1:49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11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</row>
    <row r="212" spans="1:49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11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</row>
    <row r="213" spans="1:49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11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</row>
    <row r="214" spans="1:49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11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</row>
    <row r="215" spans="1:49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11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</row>
    <row r="216" spans="1:49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11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</row>
    <row r="217" spans="1:49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11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</row>
    <row r="218" spans="1:49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11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</row>
    <row r="219" spans="1:4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11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</row>
    <row r="220" spans="1:49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11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</row>
    <row r="221" spans="1:49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11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</row>
    <row r="222" spans="1:49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11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</row>
    <row r="223" spans="1:49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11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</row>
    <row r="224" spans="1:49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11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</row>
    <row r="225" spans="1:49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11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</row>
    <row r="226" spans="1:49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11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</row>
    <row r="227" spans="1:49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11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</row>
    <row r="228" spans="1:49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11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</row>
    <row r="229" spans="1:4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11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</row>
    <row r="230" spans="1:49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11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</row>
    <row r="231" spans="1:49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11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</row>
    <row r="232" spans="1:49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11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</row>
    <row r="233" spans="1:49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11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</row>
    <row r="234" spans="1:49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11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</row>
    <row r="235" spans="1:49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11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</row>
    <row r="236" spans="1:49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11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</row>
    <row r="237" spans="1:49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11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</row>
    <row r="238" spans="1:49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11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</row>
    <row r="239" spans="1:4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11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</row>
    <row r="240" spans="1:49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11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</row>
    <row r="241" spans="1:49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11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</row>
    <row r="242" spans="1:49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11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</row>
    <row r="243" spans="1:49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11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</row>
    <row r="244" spans="1:49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11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</row>
    <row r="245" spans="1:49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11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</row>
    <row r="246" spans="1:49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11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</row>
    <row r="247" spans="1:49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11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</row>
    <row r="248" spans="1:49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11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</row>
    <row r="249" spans="1: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11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</row>
    <row r="250" spans="1:49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11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</row>
    <row r="251" spans="1:49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11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</row>
    <row r="252" spans="1:49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11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</row>
    <row r="253" spans="1:49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11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</row>
    <row r="254" spans="1:49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11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</row>
    <row r="255" spans="1:49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11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</row>
    <row r="256" spans="1:49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11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</row>
    <row r="257" spans="1:49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11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</row>
    <row r="258" spans="1:49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11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</row>
    <row r="259" spans="1:4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11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</row>
    <row r="260" spans="1:49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11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</row>
    <row r="261" spans="1:49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11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</row>
    <row r="262" spans="1:49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11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</row>
    <row r="263" spans="1:49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11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</row>
    <row r="264" spans="1:49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11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</row>
    <row r="265" spans="1:49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11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</row>
    <row r="266" spans="1:49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11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</row>
    <row r="267" spans="1:49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11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</row>
    <row r="268" spans="1:49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11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</row>
    <row r="269" spans="1:4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11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</row>
    <row r="270" spans="1:49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11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</row>
    <row r="271" spans="1:49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11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</row>
    <row r="272" spans="1:49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11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</row>
    <row r="273" spans="1:49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11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</row>
    <row r="274" spans="1:49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11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</row>
    <row r="275" spans="1:49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11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</row>
    <row r="276" spans="1:49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11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</row>
    <row r="277" spans="1:49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11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</row>
    <row r="278" spans="1:49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11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</row>
    <row r="279" spans="1:4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11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</row>
    <row r="280" spans="1:49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11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</row>
    <row r="281" spans="1:49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11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</row>
    <row r="282" spans="1:49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11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</row>
    <row r="283" spans="1:49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11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</row>
    <row r="284" spans="1:49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11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</row>
    <row r="285" spans="1:49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11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</row>
    <row r="286" spans="1:49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11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</row>
    <row r="287" spans="1:49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11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</row>
    <row r="288" spans="1:49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11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</row>
    <row r="289" spans="1:4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11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</row>
    <row r="290" spans="1:49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11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</row>
    <row r="291" spans="1:49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11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</row>
    <row r="292" spans="1:49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11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</row>
    <row r="293" spans="1:49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11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</row>
    <row r="294" spans="1:49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11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</row>
    <row r="295" spans="1:49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11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</row>
    <row r="296" spans="1:49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11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</row>
    <row r="297" spans="1:49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11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</row>
    <row r="298" spans="1:49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11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</row>
    <row r="299" spans="1:4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11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</row>
    <row r="300" spans="1:49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11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</row>
    <row r="301" spans="1:49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11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</row>
    <row r="302" spans="1:49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11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</row>
    <row r="303" spans="1:49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11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</row>
    <row r="304" spans="1:49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11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</row>
    <row r="305" spans="1:49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11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</row>
    <row r="306" spans="1:49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11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</row>
    <row r="307" spans="1:49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11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</row>
    <row r="308" spans="1:49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11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</row>
    <row r="309" spans="1:4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11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</row>
    <row r="310" spans="1:49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11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</row>
    <row r="311" spans="1:49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11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</row>
    <row r="312" spans="1:49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11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</row>
    <row r="313" spans="1:49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11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</row>
    <row r="314" spans="1:49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11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</row>
    <row r="315" spans="1:49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11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</row>
    <row r="316" spans="1:49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11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</row>
    <row r="317" spans="1:49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11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</row>
    <row r="318" spans="1:49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11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</row>
    <row r="319" spans="1:4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11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</row>
    <row r="320" spans="1:49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11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</row>
    <row r="321" spans="1:49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11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</row>
    <row r="322" spans="1:49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11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</row>
    <row r="323" spans="1:49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11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</row>
    <row r="324" spans="1:49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11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</row>
    <row r="325" spans="1:49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11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</row>
    <row r="326" spans="1:49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11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</row>
    <row r="327" spans="1:49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11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</row>
    <row r="328" spans="1:49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11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</row>
    <row r="329" spans="1:4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11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</row>
    <row r="330" spans="1:49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11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</row>
    <row r="331" spans="1:49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11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</row>
    <row r="332" spans="1:49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11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</row>
    <row r="333" spans="1:49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11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</row>
    <row r="334" spans="1:49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11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</row>
    <row r="335" spans="1:49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11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</row>
    <row r="336" spans="1:49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11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</row>
    <row r="337" spans="1:49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11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</row>
    <row r="338" spans="1:49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11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</row>
    <row r="339" spans="1:4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11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</row>
    <row r="340" spans="1:49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11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</row>
    <row r="341" spans="1:49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11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</row>
    <row r="342" spans="1:49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11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</row>
    <row r="343" spans="1:49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11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</row>
    <row r="344" spans="1:49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11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</row>
    <row r="345" spans="1:49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11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</row>
    <row r="346" spans="1:49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11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</row>
    <row r="347" spans="1:49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11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</row>
    <row r="348" spans="1:49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11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</row>
    <row r="349" spans="1: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11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</row>
    <row r="350" spans="1:49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11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</row>
    <row r="351" spans="1:49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11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</row>
    <row r="352" spans="1:49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11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</row>
    <row r="353" spans="1:49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11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</row>
    <row r="354" spans="1:49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11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</row>
    <row r="355" spans="1:49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11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</row>
    <row r="356" spans="1:49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11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</row>
    <row r="357" spans="1:49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11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</row>
    <row r="358" spans="1:49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11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</row>
    <row r="359" spans="1:4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11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</row>
    <row r="360" spans="1:49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11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</row>
    <row r="361" spans="1:49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11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</row>
    <row r="362" spans="1:49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11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</row>
    <row r="363" spans="1:49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11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</row>
    <row r="364" spans="1:49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11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</row>
    <row r="365" spans="1:49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11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</row>
    <row r="366" spans="1:49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11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</row>
    <row r="367" spans="1:49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11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</row>
    <row r="368" spans="1:49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11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</row>
    <row r="369" spans="1:4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11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</row>
    <row r="370" spans="1:49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11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</row>
    <row r="371" spans="1:49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11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</row>
    <row r="372" spans="1:49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11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</row>
    <row r="373" spans="1:49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11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</row>
    <row r="374" spans="1:49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11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</row>
    <row r="375" spans="1:49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11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</row>
    <row r="376" spans="1:49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11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</row>
    <row r="377" spans="1:49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11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</row>
    <row r="378" spans="1:49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11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</row>
    <row r="379" spans="1:4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11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</row>
    <row r="380" spans="1:49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11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</row>
    <row r="381" spans="1:49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11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</row>
    <row r="382" spans="1:49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11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</row>
    <row r="383" spans="1:49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11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</row>
    <row r="384" spans="1:49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11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</row>
    <row r="385" spans="1:49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11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</row>
    <row r="386" spans="1:49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11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</row>
    <row r="387" spans="1:49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11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</row>
    <row r="388" spans="1:49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11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</row>
    <row r="389" spans="1:4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11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</row>
    <row r="390" spans="1:49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11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</row>
    <row r="391" spans="1:49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11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</row>
    <row r="392" spans="1:49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11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</row>
    <row r="393" spans="1:49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11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</row>
    <row r="394" spans="1:49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11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</row>
    <row r="395" spans="1:49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11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</row>
    <row r="396" spans="1:49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11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</row>
    <row r="397" spans="1:49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11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</row>
    <row r="398" spans="1:49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11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</row>
    <row r="399" spans="1:4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11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</row>
    <row r="400" spans="1:49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11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</row>
    <row r="401" spans="1:49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11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</row>
    <row r="402" spans="1:49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11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</row>
    <row r="403" spans="1:49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11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</row>
    <row r="404" spans="1:49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11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</row>
    <row r="405" spans="1:49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11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</row>
    <row r="406" spans="1:49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11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</row>
    <row r="407" spans="1:49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11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</row>
    <row r="408" spans="1:49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11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</row>
    <row r="409" spans="1:4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11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</row>
    <row r="410" spans="1:49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11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</row>
    <row r="411" spans="1:49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11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</row>
    <row r="412" spans="1:49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11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</row>
    <row r="413" spans="1:49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11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</row>
    <row r="414" spans="1:49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11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</row>
    <row r="415" spans="1:49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11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</row>
    <row r="416" spans="1:49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11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</row>
    <row r="417" spans="1:49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11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</row>
    <row r="418" spans="1:49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11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</row>
    <row r="419" spans="1:4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11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</row>
    <row r="420" spans="1:49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11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</row>
    <row r="421" spans="1:49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11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</row>
    <row r="422" spans="1:49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11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</row>
    <row r="423" spans="1:49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11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</row>
    <row r="424" spans="1:49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11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</row>
    <row r="425" spans="1:49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11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</row>
    <row r="426" spans="1:49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11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</row>
    <row r="427" spans="1:49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11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</row>
    <row r="428" spans="1:49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11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</row>
    <row r="429" spans="1:4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11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</row>
    <row r="430" spans="1:49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11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</row>
    <row r="431" spans="1:49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11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</row>
    <row r="432" spans="1:49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11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</row>
    <row r="433" spans="1:49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11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</row>
    <row r="434" spans="1:49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11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</row>
    <row r="435" spans="1:49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11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</row>
    <row r="436" spans="1:49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11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</row>
    <row r="437" spans="1:49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11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</row>
    <row r="438" spans="1:49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11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</row>
    <row r="439" spans="1:4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11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</row>
    <row r="440" spans="1:49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11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</row>
    <row r="441" spans="1:49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11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</row>
    <row r="442" spans="1:49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11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</row>
    <row r="443" spans="1:49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11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</row>
    <row r="444" spans="1:49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11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</row>
    <row r="445" spans="1:49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11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</row>
    <row r="446" spans="1:49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11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</row>
    <row r="447" spans="1:49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11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</row>
    <row r="448" spans="1:49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11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</row>
    <row r="449" spans="1: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11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</row>
    <row r="450" spans="1:49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11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</row>
    <row r="451" spans="1:49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11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</row>
    <row r="452" spans="1:49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11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</row>
    <row r="453" spans="1:49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11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</row>
    <row r="454" spans="1:49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11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</row>
    <row r="455" spans="1:49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11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</row>
    <row r="456" spans="1:49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11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</row>
    <row r="457" spans="1:49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11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</row>
    <row r="458" spans="1:49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11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</row>
    <row r="459" spans="1:4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11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</row>
    <row r="460" spans="1:49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11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</row>
    <row r="461" spans="1:49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11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</row>
    <row r="462" spans="1:49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11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</row>
    <row r="463" spans="1:49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11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</row>
    <row r="464" spans="1:49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11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</row>
    <row r="465" spans="1:49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11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</row>
    <row r="466" spans="1:49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11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</row>
    <row r="467" spans="1:49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11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</row>
    <row r="468" spans="1:49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11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</row>
    <row r="469" spans="1:4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11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</row>
    <row r="470" spans="1:49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11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</row>
    <row r="471" spans="1:49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11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</row>
    <row r="472" spans="1:49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11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</row>
    <row r="473" spans="1:49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11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</row>
    <row r="474" spans="1:49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11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</row>
    <row r="475" spans="1:49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11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</row>
    <row r="476" spans="1:49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11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</row>
    <row r="477" spans="1:49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11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</row>
    <row r="478" spans="1:49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11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</row>
    <row r="479" spans="1:4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11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</row>
    <row r="480" spans="1:49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11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</row>
    <row r="481" spans="1:49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11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</row>
    <row r="482" spans="1:49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11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</row>
    <row r="483" spans="1:49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11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</row>
    <row r="484" spans="1:49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11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</row>
    <row r="485" spans="1:49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11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</row>
    <row r="486" spans="1:49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11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</row>
    <row r="487" spans="1:49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11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</row>
    <row r="488" spans="1:49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11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</row>
    <row r="489" spans="1:4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11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</row>
    <row r="490" spans="1:49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11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</row>
    <row r="491" spans="1:49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11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</row>
    <row r="492" spans="1:49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11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</row>
    <row r="493" spans="1:49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11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</row>
    <row r="494" spans="1:49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11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</row>
    <row r="495" spans="1:49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11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</row>
    <row r="496" spans="1:49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11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</row>
    <row r="497" spans="1:49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11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</row>
    <row r="498" spans="1:49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11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</row>
    <row r="499" spans="1:4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11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</row>
    <row r="500" spans="1:49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11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</row>
    <row r="501" spans="1:49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11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</row>
    <row r="502" spans="1:49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11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</row>
    <row r="503" spans="1:49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11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</row>
    <row r="504" spans="1:49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11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</row>
    <row r="505" spans="1:49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11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</row>
    <row r="506" spans="1:49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11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</row>
    <row r="507" spans="1:49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11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</row>
    <row r="508" spans="1:49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11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</row>
    <row r="509" spans="1:4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11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</row>
    <row r="510" spans="1:49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11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</row>
    <row r="511" spans="1:49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11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</row>
    <row r="512" spans="1:49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11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</row>
    <row r="513" spans="1:49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11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</row>
    <row r="514" spans="1:49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11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</row>
    <row r="515" spans="1:49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11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</row>
    <row r="516" spans="1:49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11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</row>
    <row r="517" spans="1:49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11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</row>
    <row r="518" spans="1:49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11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</row>
    <row r="519" spans="1:4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11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</row>
    <row r="520" spans="1:49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11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</row>
    <row r="521" spans="1:49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11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</row>
    <row r="522" spans="1:49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11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</row>
    <row r="523" spans="1:49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11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</row>
    <row r="524" spans="1:49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11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</row>
    <row r="525" spans="1:49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11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</row>
    <row r="526" spans="1:49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11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</row>
    <row r="527" spans="1:49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11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</row>
    <row r="528" spans="1:49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11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</row>
    <row r="529" spans="1:4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11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</row>
    <row r="530" spans="1:49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11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</row>
    <row r="531" spans="1:49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11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</row>
    <row r="532" spans="1:49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11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</row>
    <row r="533" spans="1:49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11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</row>
    <row r="534" spans="1:49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11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</row>
    <row r="535" spans="1:49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11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</row>
    <row r="536" spans="1:49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11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</row>
    <row r="537" spans="1:49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11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</row>
    <row r="538" spans="1:49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11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</row>
    <row r="539" spans="1:4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11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</row>
    <row r="540" spans="1:49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11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</row>
    <row r="541" spans="1:49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11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</row>
    <row r="542" spans="1:49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11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</row>
    <row r="543" spans="1:49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11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</row>
    <row r="544" spans="1:49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11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</row>
    <row r="545" spans="1:49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11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</row>
    <row r="546" spans="1:49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11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</row>
    <row r="547" spans="1:49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11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</row>
    <row r="548" spans="1:49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11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</row>
    <row r="549" spans="1: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11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</row>
    <row r="550" spans="1:49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11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</row>
    <row r="551" spans="1:49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11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</row>
    <row r="552" spans="1:49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11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</row>
    <row r="553" spans="1:49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11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</row>
    <row r="554" spans="1:49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11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</row>
    <row r="555" spans="1:49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11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</row>
    <row r="556" spans="1:49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11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</row>
    <row r="557" spans="1:49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11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</row>
    <row r="558" spans="1:49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11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</row>
    <row r="559" spans="1:4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11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</row>
    <row r="560" spans="1:49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11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</row>
    <row r="561" spans="1:49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11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</row>
    <row r="562" spans="1:49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11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</row>
    <row r="563" spans="1:49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11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</row>
    <row r="564" spans="1:49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11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</row>
    <row r="565" spans="1:49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11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</row>
    <row r="566" spans="1:49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11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</row>
    <row r="567" spans="1:49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11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</row>
    <row r="568" spans="1:49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11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</row>
    <row r="569" spans="1:4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11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</row>
    <row r="570" spans="1:49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11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</row>
    <row r="571" spans="1:49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11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</row>
    <row r="572" spans="1:49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11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</row>
    <row r="573" spans="1:49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11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</row>
    <row r="574" spans="1:49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11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</row>
    <row r="575" spans="1:49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11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</row>
    <row r="576" spans="1:49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11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</row>
    <row r="577" spans="1:49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11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</row>
    <row r="578" spans="1:49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11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</row>
    <row r="579" spans="1:4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11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</row>
    <row r="580" spans="1:49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11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</row>
    <row r="581" spans="1:49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11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</row>
    <row r="582" spans="1:49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11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</row>
    <row r="583" spans="1:49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11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</row>
    <row r="584" spans="1:49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11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</row>
    <row r="585" spans="1:49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11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</row>
    <row r="586" spans="1:49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11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</row>
    <row r="587" spans="1:49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11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</row>
    <row r="588" spans="1:49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11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</row>
    <row r="589" spans="1:4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11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</row>
    <row r="590" spans="1:49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11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</row>
    <row r="591" spans="1:49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11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</row>
    <row r="592" spans="1:49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11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</row>
    <row r="593" spans="1:49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11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</row>
    <row r="594" spans="1:49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11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</row>
    <row r="595" spans="1:49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11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</row>
    <row r="596" spans="1:49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11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</row>
    <row r="597" spans="1:49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11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</row>
    <row r="598" spans="1:49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11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</row>
    <row r="599" spans="1:4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11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</row>
    <row r="600" spans="1:49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11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</row>
    <row r="601" spans="1:49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11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</row>
    <row r="602" spans="1:49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11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</row>
    <row r="603" spans="1:49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11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</row>
    <row r="604" spans="1:49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11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</row>
    <row r="605" spans="1:49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11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</row>
    <row r="606" spans="1:49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11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</row>
    <row r="607" spans="1:49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11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</row>
    <row r="608" spans="1:49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11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</row>
    <row r="609" spans="1:4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11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</row>
    <row r="610" spans="1:49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11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</row>
    <row r="611" spans="1:49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11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</row>
    <row r="612" spans="1:49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11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</row>
    <row r="613" spans="1:49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11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</row>
    <row r="614" spans="1:49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11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</row>
    <row r="615" spans="1:49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11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</row>
    <row r="616" spans="1:49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11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</row>
    <row r="617" spans="1:49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11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</row>
    <row r="618" spans="1:49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11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</row>
    <row r="619" spans="1:4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11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</row>
    <row r="620" spans="1:49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11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</row>
    <row r="621" spans="1:49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11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</row>
    <row r="622" spans="1:49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11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</row>
    <row r="623" spans="1:49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11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</row>
    <row r="624" spans="1:49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11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</row>
    <row r="625" spans="1:49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11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</row>
    <row r="626" spans="1:49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11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</row>
    <row r="627" spans="1:49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11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</row>
    <row r="628" spans="1:49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11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</row>
    <row r="629" spans="1:4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11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</row>
    <row r="630" spans="1:49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11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</row>
    <row r="631" spans="1:49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11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</row>
    <row r="632" spans="1:49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11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</row>
    <row r="633" spans="1:49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11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</row>
    <row r="634" spans="1:49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11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</row>
    <row r="635" spans="1:49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11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</row>
    <row r="636" spans="1:49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11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</row>
    <row r="637" spans="1:49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11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</row>
    <row r="638" spans="1:49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11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</row>
    <row r="639" spans="1:4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11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</row>
    <row r="640" spans="1:49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11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</row>
    <row r="641" spans="1:49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11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</row>
    <row r="642" spans="1:49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11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</row>
    <row r="643" spans="1:49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11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</row>
    <row r="644" spans="1:49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11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</row>
    <row r="645" spans="1:49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11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</row>
    <row r="646" spans="1:49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11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</row>
    <row r="647" spans="1:49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11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</row>
    <row r="648" spans="1:49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11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</row>
    <row r="649" spans="1: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11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</row>
    <row r="650" spans="1:49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11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</row>
    <row r="651" spans="1:49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11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</row>
    <row r="652" spans="1:49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11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</row>
    <row r="653" spans="1:49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11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</row>
    <row r="654" spans="1:49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11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</row>
    <row r="655" spans="1:49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11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</row>
    <row r="656" spans="1:49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11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</row>
    <row r="657" spans="1:49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11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</row>
    <row r="658" spans="1:49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11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</row>
    <row r="659" spans="1:4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11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</row>
    <row r="660" spans="1:49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11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</row>
    <row r="661" spans="1:49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11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</row>
    <row r="662" spans="1:49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11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</row>
    <row r="663" spans="1:49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11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</row>
    <row r="664" spans="1:49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11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</row>
    <row r="665" spans="1:49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11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</row>
    <row r="666" spans="1:49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11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</row>
    <row r="667" spans="1:49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11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</row>
    <row r="668" spans="1:49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11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</row>
    <row r="669" spans="1:4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11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</row>
    <row r="670" spans="1:49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11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</row>
    <row r="671" spans="1:49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11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</row>
    <row r="672" spans="1:49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11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</row>
    <row r="673" spans="1:49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11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</row>
    <row r="674" spans="1:49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11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</row>
    <row r="675" spans="1:49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11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</row>
    <row r="676" spans="1:49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11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</row>
    <row r="677" spans="1:49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11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</row>
    <row r="678" spans="1:49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11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</row>
    <row r="679" spans="1:4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11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</row>
    <row r="680" spans="1:49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11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</row>
    <row r="681" spans="1:49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11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</row>
    <row r="682" spans="1:49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11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</row>
    <row r="683" spans="1:49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11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</row>
    <row r="684" spans="1:49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11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</row>
    <row r="685" spans="1:49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11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</row>
    <row r="686" spans="1:49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11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</row>
    <row r="687" spans="1:49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11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</row>
    <row r="688" spans="1:49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11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</row>
    <row r="689" spans="1:4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11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</row>
    <row r="690" spans="1:49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11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</row>
    <row r="691" spans="1:49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11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</row>
    <row r="692" spans="1:49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11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</row>
    <row r="693" spans="1:49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11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</row>
    <row r="694" spans="1:49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11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</row>
    <row r="695" spans="1:49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11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</row>
    <row r="696" spans="1:49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11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</row>
    <row r="697" spans="1:49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11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</row>
    <row r="698" spans="1:49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11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</row>
    <row r="699" spans="1:4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11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</row>
    <row r="700" spans="1:49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11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</row>
    <row r="701" spans="1:49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11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</row>
    <row r="702" spans="1:49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11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</row>
    <row r="703" spans="1:49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11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</row>
    <row r="704" spans="1:49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11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</row>
    <row r="705" spans="1:49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11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</row>
    <row r="706" spans="1:49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11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</row>
    <row r="707" spans="1:49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11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</row>
    <row r="708" spans="1:49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11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</row>
    <row r="709" spans="1:4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11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</row>
    <row r="710" spans="1:49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11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</row>
    <row r="711" spans="1:49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11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</row>
    <row r="712" spans="1:49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11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</row>
    <row r="713" spans="1:49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11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</row>
    <row r="714" spans="1:49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11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</row>
    <row r="715" spans="1:49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11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</row>
    <row r="716" spans="1:49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11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</row>
    <row r="717" spans="1:49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11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</row>
    <row r="718" spans="1:49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11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</row>
    <row r="719" spans="1:4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11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</row>
    <row r="720" spans="1:49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11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</row>
    <row r="721" spans="1:49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11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</row>
    <row r="722" spans="1:49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11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</row>
    <row r="723" spans="1:49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11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</row>
    <row r="724" spans="1:49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11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</row>
    <row r="725" spans="1:49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11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</row>
    <row r="726" spans="1:49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11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</row>
    <row r="727" spans="1:49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11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</row>
    <row r="728" spans="1:49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11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</row>
    <row r="729" spans="1:4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11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</row>
    <row r="730" spans="1:49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11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</row>
    <row r="731" spans="1:49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11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</row>
    <row r="732" spans="1:49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11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</row>
    <row r="733" spans="1:49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11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</row>
    <row r="734" spans="1:49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11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</row>
    <row r="735" spans="1:49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11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</row>
    <row r="736" spans="1:49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11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</row>
    <row r="737" spans="1:49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11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</row>
    <row r="738" spans="1:49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11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</row>
    <row r="739" spans="1:4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11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</row>
    <row r="740" spans="1:49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11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</row>
    <row r="741" spans="1:49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11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</row>
    <row r="742" spans="1:49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11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</row>
    <row r="743" spans="1:49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11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</row>
    <row r="744" spans="1:49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11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</row>
    <row r="745" spans="1:49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11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</row>
    <row r="746" spans="1:49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11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</row>
    <row r="747" spans="1:49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11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</row>
    <row r="748" spans="1:49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11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</row>
    <row r="749" spans="1: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11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</row>
    <row r="750" spans="1:49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11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</row>
    <row r="751" spans="1:49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11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</row>
    <row r="752" spans="1:49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11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</row>
    <row r="753" spans="1:49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11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</row>
    <row r="754" spans="1:49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11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</row>
    <row r="755" spans="1:49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11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</row>
    <row r="756" spans="1:49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11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</row>
    <row r="757" spans="1:49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11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</row>
    <row r="758" spans="1:49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11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</row>
    <row r="759" spans="1:4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11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</row>
    <row r="760" spans="1:49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11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</row>
    <row r="761" spans="1:49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11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</row>
    <row r="762" spans="1:49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11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</row>
    <row r="763" spans="1:49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11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</row>
    <row r="764" spans="1:49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11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</row>
    <row r="765" spans="1:49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11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</row>
    <row r="766" spans="1:49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11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</row>
    <row r="767" spans="1:49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11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</row>
    <row r="768" spans="1:49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11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</row>
    <row r="769" spans="1:4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11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</row>
    <row r="770" spans="1:49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11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</row>
    <row r="771" spans="1:49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11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</row>
    <row r="772" spans="1:49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11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</row>
    <row r="773" spans="1:49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11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</row>
    <row r="774" spans="1:49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11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</row>
    <row r="775" spans="1:49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11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</row>
    <row r="776" spans="1:49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11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</row>
    <row r="777" spans="1:49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11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</row>
    <row r="778" spans="1:49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11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</row>
    <row r="779" spans="1:4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11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</row>
    <row r="780" spans="1:49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11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</row>
    <row r="781" spans="1:49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11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</row>
    <row r="782" spans="1:49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11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</row>
    <row r="783" spans="1:49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11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</row>
    <row r="784" spans="1:49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11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</row>
    <row r="785" spans="1:49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11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</row>
    <row r="786" spans="1:49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11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</row>
    <row r="787" spans="1:49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11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</row>
    <row r="788" spans="1:49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11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</row>
    <row r="789" spans="1:4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11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</row>
    <row r="790" spans="1:49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11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</row>
    <row r="791" spans="1:49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11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</row>
    <row r="792" spans="1:49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11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</row>
    <row r="793" spans="1:49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11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</row>
    <row r="794" spans="1:49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11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</row>
    <row r="795" spans="1:49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11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</row>
    <row r="796" spans="1:49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11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</row>
    <row r="797" spans="1:49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11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</row>
    <row r="798" spans="1:49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11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</row>
    <row r="799" spans="1:4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11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</row>
    <row r="800" spans="1:49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11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</row>
    <row r="801" spans="1:49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11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</row>
    <row r="802" spans="1:49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11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</row>
    <row r="803" spans="1:49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11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</row>
    <row r="804" spans="1:49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11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</row>
    <row r="805" spans="1:49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11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</row>
    <row r="806" spans="1:49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11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</row>
    <row r="807" spans="1:49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11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</row>
    <row r="808" spans="1:49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11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</row>
    <row r="809" spans="1:4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11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</row>
    <row r="810" spans="1:49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11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</row>
    <row r="811" spans="1:49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11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</row>
    <row r="812" spans="1:49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11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</row>
    <row r="813" spans="1:49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11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</row>
    <row r="814" spans="1:49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11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</row>
    <row r="815" spans="1:49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11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</row>
    <row r="816" spans="1:49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11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</row>
    <row r="817" spans="1:49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11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</row>
    <row r="818" spans="1:49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11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</row>
    <row r="819" spans="1:4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11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</row>
    <row r="820" spans="1:49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11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</row>
    <row r="821" spans="1:49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11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</row>
    <row r="822" spans="1:49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11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</row>
    <row r="823" spans="1:49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11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</row>
    <row r="824" spans="1:49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11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</row>
    <row r="825" spans="1:49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11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</row>
    <row r="826" spans="1:49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11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</row>
    <row r="827" spans="1:49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11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</row>
    <row r="828" spans="1:49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11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</row>
    <row r="829" spans="1:4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11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</row>
    <row r="830" spans="1:49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11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</row>
    <row r="831" spans="1:49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11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</row>
    <row r="832" spans="1:49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11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</row>
    <row r="833" spans="1:49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11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</row>
    <row r="834" spans="1:49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11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</row>
    <row r="835" spans="1:49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11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</row>
    <row r="836" spans="1:49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11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</row>
    <row r="837" spans="1:49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11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</row>
    <row r="838" spans="1:49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11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</row>
    <row r="839" spans="1:4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11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</row>
    <row r="840" spans="1:49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11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</row>
    <row r="841" spans="1:49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11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</row>
    <row r="842" spans="1:49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11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</row>
    <row r="843" spans="1:49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11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</row>
    <row r="844" spans="1:49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11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</row>
    <row r="845" spans="1:49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11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</row>
    <row r="846" spans="1:49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11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</row>
    <row r="847" spans="1:49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11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</row>
    <row r="848" spans="1:49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11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</row>
    <row r="849" spans="1: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11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</row>
    <row r="850" spans="1:49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11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</row>
    <row r="851" spans="1:49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11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</row>
    <row r="852" spans="1:49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11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</row>
    <row r="853" spans="1:49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11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</row>
    <row r="854" spans="1:49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11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</row>
    <row r="855" spans="1:49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11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</row>
    <row r="856" spans="1:49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11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</row>
    <row r="857" spans="1:49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11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</row>
    <row r="858" spans="1:49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11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</row>
    <row r="859" spans="1:4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11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</row>
    <row r="860" spans="1:49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11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</row>
    <row r="861" spans="1:49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11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</row>
    <row r="862" spans="1:49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11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</row>
    <row r="863" spans="1:49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11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</row>
    <row r="864" spans="1:49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11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</row>
    <row r="865" spans="1:49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11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</row>
    <row r="866" spans="1:49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11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</row>
    <row r="867" spans="1:49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11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</row>
    <row r="868" spans="1:49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11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</row>
    <row r="869" spans="1:4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11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</row>
    <row r="870" spans="1:49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11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</row>
    <row r="871" spans="1:49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11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</row>
    <row r="872" spans="1:49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11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</row>
    <row r="873" spans="1:49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11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</row>
    <row r="874" spans="1:49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11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</row>
    <row r="875" spans="1:49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11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</row>
    <row r="876" spans="1:49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11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</row>
    <row r="877" spans="1:49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11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</row>
    <row r="878" spans="1:49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11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</row>
    <row r="879" spans="1:4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11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</row>
    <row r="880" spans="1:49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11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</row>
    <row r="881" spans="1:49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11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</row>
    <row r="882" spans="1:49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11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</row>
    <row r="883" spans="1:49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11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</row>
    <row r="884" spans="1:49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11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</row>
    <row r="885" spans="1:49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11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</row>
    <row r="886" spans="1:49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11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</row>
    <row r="887" spans="1:49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11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</row>
    <row r="888" spans="1:49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11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</row>
    <row r="889" spans="1:4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11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</row>
    <row r="890" spans="1:49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11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</row>
    <row r="891" spans="1:49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11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</row>
    <row r="892" spans="1:49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11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</row>
    <row r="893" spans="1:49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11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</row>
    <row r="894" spans="1:49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11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</row>
    <row r="895" spans="1:49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11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</row>
    <row r="896" spans="1:49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11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</row>
    <row r="897" spans="1:49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11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</row>
    <row r="898" spans="1:49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11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</row>
    <row r="899" spans="1:4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11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</row>
    <row r="900" spans="1:49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11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</row>
    <row r="901" spans="1:49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11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</row>
    <row r="902" spans="1:49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11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</row>
    <row r="903" spans="1:49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11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</row>
    <row r="904" spans="1:49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11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</row>
    <row r="905" spans="1:49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11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</row>
    <row r="906" spans="1:49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11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</row>
    <row r="907" spans="1:49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11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</row>
    <row r="908" spans="1:49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11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</row>
    <row r="909" spans="1:4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11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</row>
    <row r="910" spans="1:49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11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</row>
    <row r="911" spans="1:49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11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</row>
    <row r="912" spans="1:49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11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</row>
    <row r="913" spans="1:49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11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</row>
    <row r="914" spans="1:49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11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</row>
    <row r="915" spans="1:49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11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</row>
    <row r="916" spans="1:49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11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</row>
    <row r="917" spans="1:49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11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</row>
    <row r="918" spans="1:49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11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  <c r="AU918" s="18"/>
      <c r="AV918" s="18"/>
      <c r="AW918" s="18"/>
    </row>
    <row r="919" spans="1:4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11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  <c r="AU919" s="18"/>
      <c r="AV919" s="18"/>
      <c r="AW919" s="18"/>
    </row>
    <row r="920" spans="1:49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11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  <c r="AU920" s="18"/>
      <c r="AV920" s="18"/>
      <c r="AW920" s="18"/>
    </row>
    <row r="921" spans="1:49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11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  <c r="AU921" s="18"/>
      <c r="AV921" s="18"/>
      <c r="AW921" s="18"/>
    </row>
    <row r="922" spans="1:49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11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  <c r="AU922" s="18"/>
      <c r="AV922" s="18"/>
      <c r="AW922" s="18"/>
    </row>
    <row r="923" spans="1:49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11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  <c r="AU923" s="18"/>
      <c r="AV923" s="18"/>
      <c r="AW923" s="18"/>
    </row>
    <row r="924" spans="1:49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11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  <c r="AU924" s="18"/>
      <c r="AV924" s="18"/>
      <c r="AW924" s="18"/>
    </row>
    <row r="925" spans="1:49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11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  <c r="AU925" s="18"/>
      <c r="AV925" s="18"/>
      <c r="AW925" s="18"/>
    </row>
    <row r="926" spans="1:49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11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  <c r="AU926" s="18"/>
      <c r="AV926" s="18"/>
      <c r="AW926" s="18"/>
    </row>
    <row r="927" spans="1:49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11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  <c r="AU927" s="18"/>
      <c r="AV927" s="18"/>
      <c r="AW927" s="18"/>
    </row>
    <row r="928" spans="1:49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11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  <c r="AU928" s="18"/>
      <c r="AV928" s="18"/>
      <c r="AW928" s="18"/>
    </row>
    <row r="929" spans="1:4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11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  <c r="AU929" s="18"/>
      <c r="AV929" s="18"/>
      <c r="AW929" s="18"/>
    </row>
    <row r="930" spans="1:49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11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  <c r="AU930" s="18"/>
      <c r="AV930" s="18"/>
      <c r="AW930" s="18"/>
    </row>
    <row r="931" spans="1:49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11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  <c r="AU931" s="18"/>
      <c r="AV931" s="18"/>
      <c r="AW931" s="18"/>
    </row>
    <row r="932" spans="1:49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11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  <c r="AU932" s="18"/>
      <c r="AV932" s="18"/>
      <c r="AW932" s="18"/>
    </row>
    <row r="933" spans="1:49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11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  <c r="AU933" s="18"/>
      <c r="AV933" s="18"/>
      <c r="AW933" s="18"/>
    </row>
    <row r="934" spans="1:49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11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  <c r="AU934" s="18"/>
      <c r="AV934" s="18"/>
      <c r="AW934" s="18"/>
    </row>
    <row r="935" spans="1:49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11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  <c r="AU935" s="18"/>
      <c r="AV935" s="18"/>
      <c r="AW935" s="18"/>
    </row>
    <row r="936" spans="1:49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11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  <c r="AU936" s="18"/>
      <c r="AV936" s="18"/>
      <c r="AW936" s="18"/>
    </row>
    <row r="937" spans="1:49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11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  <c r="AU937" s="18"/>
      <c r="AV937" s="18"/>
      <c r="AW937" s="18"/>
    </row>
    <row r="938" spans="1:49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11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  <c r="AU938" s="18"/>
      <c r="AV938" s="18"/>
      <c r="AW938" s="18"/>
    </row>
    <row r="939" spans="1:4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11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  <c r="AU939" s="18"/>
      <c r="AV939" s="18"/>
      <c r="AW939" s="18"/>
    </row>
    <row r="940" spans="1:49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11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  <c r="AU940" s="18"/>
      <c r="AV940" s="18"/>
      <c r="AW940" s="18"/>
    </row>
    <row r="941" spans="1:49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11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  <c r="AU941" s="18"/>
      <c r="AV941" s="18"/>
      <c r="AW941" s="18"/>
    </row>
    <row r="942" spans="1:49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11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  <c r="AU942" s="18"/>
      <c r="AV942" s="18"/>
      <c r="AW942" s="18"/>
    </row>
    <row r="943" spans="1:49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11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  <c r="AU943" s="18"/>
      <c r="AV943" s="18"/>
      <c r="AW943" s="18"/>
    </row>
    <row r="944" spans="1:49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11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  <c r="AU944" s="18"/>
      <c r="AV944" s="18"/>
      <c r="AW944" s="18"/>
    </row>
    <row r="945" spans="1:49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11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  <c r="AU945" s="18"/>
      <c r="AV945" s="18"/>
      <c r="AW945" s="18"/>
    </row>
    <row r="946" spans="1:49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11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  <c r="AU946" s="18"/>
      <c r="AV946" s="18"/>
      <c r="AW946" s="18"/>
    </row>
    <row r="947" spans="1:49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11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  <c r="AU947" s="18"/>
      <c r="AV947" s="18"/>
      <c r="AW947" s="18"/>
    </row>
    <row r="948" spans="1:49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11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  <c r="AU948" s="18"/>
      <c r="AV948" s="18"/>
      <c r="AW948" s="18"/>
    </row>
    <row r="949" spans="1: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11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  <c r="AU949" s="18"/>
      <c r="AV949" s="18"/>
      <c r="AW949" s="18"/>
    </row>
    <row r="950" spans="1:49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11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  <c r="AU950" s="18"/>
      <c r="AV950" s="18"/>
      <c r="AW950" s="18"/>
    </row>
    <row r="951" spans="1:49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11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  <c r="AU951" s="18"/>
      <c r="AV951" s="18"/>
      <c r="AW951" s="18"/>
    </row>
    <row r="952" spans="1:49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11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  <c r="AU952" s="18"/>
      <c r="AV952" s="18"/>
      <c r="AW952" s="18"/>
    </row>
    <row r="953" spans="1:49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11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  <c r="AU953" s="18"/>
      <c r="AV953" s="18"/>
      <c r="AW953" s="18"/>
    </row>
    <row r="954" spans="1:49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11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  <c r="AU954" s="18"/>
      <c r="AV954" s="18"/>
      <c r="AW954" s="18"/>
    </row>
    <row r="955" spans="1:49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11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  <c r="AU955" s="18"/>
      <c r="AV955" s="18"/>
      <c r="AW955" s="18"/>
    </row>
    <row r="956" spans="1:49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11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  <c r="AU956" s="18"/>
      <c r="AV956" s="18"/>
      <c r="AW956" s="18"/>
    </row>
    <row r="957" spans="1:49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11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  <c r="AU957" s="18"/>
      <c r="AV957" s="18"/>
      <c r="AW957" s="18"/>
    </row>
    <row r="958" spans="1:49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11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18"/>
      <c r="AO958" s="18"/>
      <c r="AP958" s="18"/>
      <c r="AQ958" s="18"/>
      <c r="AR958" s="18"/>
      <c r="AS958" s="18"/>
      <c r="AT958" s="18"/>
      <c r="AU958" s="18"/>
      <c r="AV958" s="18"/>
      <c r="AW958" s="18"/>
    </row>
    <row r="959" spans="1:4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11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18"/>
      <c r="AO959" s="18"/>
      <c r="AP959" s="18"/>
      <c r="AQ959" s="18"/>
      <c r="AR959" s="18"/>
      <c r="AS959" s="18"/>
      <c r="AT959" s="18"/>
      <c r="AU959" s="18"/>
      <c r="AV959" s="18"/>
      <c r="AW959" s="18"/>
    </row>
    <row r="960" spans="1:49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11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18"/>
      <c r="AO960" s="18"/>
      <c r="AP960" s="18"/>
      <c r="AQ960" s="18"/>
      <c r="AR960" s="18"/>
      <c r="AS960" s="18"/>
      <c r="AT960" s="18"/>
      <c r="AU960" s="18"/>
      <c r="AV960" s="18"/>
      <c r="AW960" s="18"/>
    </row>
    <row r="961" spans="1:49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11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18"/>
      <c r="AO961" s="18"/>
      <c r="AP961" s="18"/>
      <c r="AQ961" s="18"/>
      <c r="AR961" s="18"/>
      <c r="AS961" s="18"/>
      <c r="AT961" s="18"/>
      <c r="AU961" s="18"/>
      <c r="AV961" s="18"/>
      <c r="AW961" s="18"/>
    </row>
    <row r="962" spans="1:49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11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18"/>
      <c r="AO962" s="18"/>
      <c r="AP962" s="18"/>
      <c r="AQ962" s="18"/>
      <c r="AR962" s="18"/>
      <c r="AS962" s="18"/>
      <c r="AT962" s="18"/>
      <c r="AU962" s="18"/>
      <c r="AV962" s="18"/>
      <c r="AW962" s="18"/>
    </row>
    <row r="963" spans="1:49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11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18"/>
      <c r="AO963" s="18"/>
      <c r="AP963" s="18"/>
      <c r="AQ963" s="18"/>
      <c r="AR963" s="18"/>
      <c r="AS963" s="18"/>
      <c r="AT963" s="18"/>
      <c r="AU963" s="18"/>
      <c r="AV963" s="18"/>
      <c r="AW963" s="18"/>
    </row>
    <row r="964" spans="1:49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11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18"/>
      <c r="AO964" s="18"/>
      <c r="AP964" s="18"/>
      <c r="AQ964" s="18"/>
      <c r="AR964" s="18"/>
      <c r="AS964" s="18"/>
      <c r="AT964" s="18"/>
      <c r="AU964" s="18"/>
      <c r="AV964" s="18"/>
      <c r="AW964" s="18"/>
    </row>
    <row r="965" spans="1:49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11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18"/>
      <c r="AO965" s="18"/>
      <c r="AP965" s="18"/>
      <c r="AQ965" s="18"/>
      <c r="AR965" s="18"/>
      <c r="AS965" s="18"/>
      <c r="AT965" s="18"/>
      <c r="AU965" s="18"/>
      <c r="AV965" s="18"/>
      <c r="AW965" s="18"/>
    </row>
    <row r="966" spans="1:49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11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18"/>
      <c r="AO966" s="18"/>
      <c r="AP966" s="18"/>
      <c r="AQ966" s="18"/>
      <c r="AR966" s="18"/>
      <c r="AS966" s="18"/>
      <c r="AT966" s="18"/>
      <c r="AU966" s="18"/>
      <c r="AV966" s="18"/>
      <c r="AW966" s="18"/>
    </row>
    <row r="967" spans="1:49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11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18"/>
      <c r="AO967" s="18"/>
      <c r="AP967" s="18"/>
      <c r="AQ967" s="18"/>
      <c r="AR967" s="18"/>
      <c r="AS967" s="18"/>
      <c r="AT967" s="18"/>
      <c r="AU967" s="18"/>
      <c r="AV967" s="18"/>
      <c r="AW967" s="18"/>
    </row>
    <row r="968" spans="1:49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11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18"/>
      <c r="AO968" s="18"/>
      <c r="AP968" s="18"/>
      <c r="AQ968" s="18"/>
      <c r="AR968" s="18"/>
      <c r="AS968" s="18"/>
      <c r="AT968" s="18"/>
      <c r="AU968" s="18"/>
      <c r="AV968" s="18"/>
      <c r="AW968" s="18"/>
    </row>
    <row r="969" spans="1:4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11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18"/>
      <c r="AO969" s="18"/>
      <c r="AP969" s="18"/>
      <c r="AQ969" s="18"/>
      <c r="AR969" s="18"/>
      <c r="AS969" s="18"/>
      <c r="AT969" s="18"/>
      <c r="AU969" s="18"/>
      <c r="AV969" s="18"/>
      <c r="AW969" s="18"/>
    </row>
    <row r="970" spans="1:49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11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18"/>
      <c r="AO970" s="18"/>
      <c r="AP970" s="18"/>
      <c r="AQ970" s="18"/>
      <c r="AR970" s="18"/>
      <c r="AS970" s="18"/>
      <c r="AT970" s="18"/>
      <c r="AU970" s="18"/>
      <c r="AV970" s="18"/>
      <c r="AW970" s="18"/>
    </row>
    <row r="971" spans="1:49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11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18"/>
      <c r="AO971" s="18"/>
      <c r="AP971" s="18"/>
      <c r="AQ971" s="18"/>
      <c r="AR971" s="18"/>
      <c r="AS971" s="18"/>
      <c r="AT971" s="18"/>
      <c r="AU971" s="18"/>
      <c r="AV971" s="18"/>
      <c r="AW971" s="18"/>
    </row>
    <row r="972" spans="1:49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11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18"/>
      <c r="AO972" s="18"/>
      <c r="AP972" s="18"/>
      <c r="AQ972" s="18"/>
      <c r="AR972" s="18"/>
      <c r="AS972" s="18"/>
      <c r="AT972" s="18"/>
      <c r="AU972" s="18"/>
      <c r="AV972" s="18"/>
      <c r="AW972" s="18"/>
    </row>
    <row r="973" spans="1:49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11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  <c r="AN973" s="18"/>
      <c r="AO973" s="18"/>
      <c r="AP973" s="18"/>
      <c r="AQ973" s="18"/>
      <c r="AR973" s="18"/>
      <c r="AS973" s="18"/>
      <c r="AT973" s="18"/>
      <c r="AU973" s="18"/>
      <c r="AV973" s="18"/>
      <c r="AW973" s="18"/>
    </row>
    <row r="974" spans="1:49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11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  <c r="AN974" s="18"/>
      <c r="AO974" s="18"/>
      <c r="AP974" s="18"/>
      <c r="AQ974" s="18"/>
      <c r="AR974" s="18"/>
      <c r="AS974" s="18"/>
      <c r="AT974" s="18"/>
      <c r="AU974" s="18"/>
      <c r="AV974" s="18"/>
      <c r="AW974" s="18"/>
    </row>
    <row r="975" spans="1:49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11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  <c r="AN975" s="18"/>
      <c r="AO975" s="18"/>
      <c r="AP975" s="18"/>
      <c r="AQ975" s="18"/>
      <c r="AR975" s="18"/>
      <c r="AS975" s="18"/>
      <c r="AT975" s="18"/>
      <c r="AU975" s="18"/>
      <c r="AV975" s="18"/>
      <c r="AW975" s="18"/>
    </row>
    <row r="976" spans="1:49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11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  <c r="AN976" s="18"/>
      <c r="AO976" s="18"/>
      <c r="AP976" s="18"/>
      <c r="AQ976" s="18"/>
      <c r="AR976" s="18"/>
      <c r="AS976" s="18"/>
      <c r="AT976" s="18"/>
      <c r="AU976" s="18"/>
      <c r="AV976" s="18"/>
      <c r="AW976" s="18"/>
    </row>
    <row r="977" spans="1:49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11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  <c r="AN977" s="18"/>
      <c r="AO977" s="18"/>
      <c r="AP977" s="18"/>
      <c r="AQ977" s="18"/>
      <c r="AR977" s="18"/>
      <c r="AS977" s="18"/>
      <c r="AT977" s="18"/>
      <c r="AU977" s="18"/>
      <c r="AV977" s="18"/>
      <c r="AW977" s="18"/>
    </row>
    <row r="978" spans="1:49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11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  <c r="AN978" s="18"/>
      <c r="AO978" s="18"/>
      <c r="AP978" s="18"/>
      <c r="AQ978" s="18"/>
      <c r="AR978" s="18"/>
      <c r="AS978" s="18"/>
      <c r="AT978" s="18"/>
      <c r="AU978" s="18"/>
      <c r="AV978" s="18"/>
      <c r="AW978" s="18"/>
    </row>
    <row r="979" spans="1:4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11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  <c r="AN979" s="18"/>
      <c r="AO979" s="18"/>
      <c r="AP979" s="18"/>
      <c r="AQ979" s="18"/>
      <c r="AR979" s="18"/>
      <c r="AS979" s="18"/>
      <c r="AT979" s="18"/>
      <c r="AU979" s="18"/>
      <c r="AV979" s="18"/>
      <c r="AW979" s="18"/>
    </row>
    <row r="980" spans="1:49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11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  <c r="AN980" s="18"/>
      <c r="AO980" s="18"/>
      <c r="AP980" s="18"/>
      <c r="AQ980" s="18"/>
      <c r="AR980" s="18"/>
      <c r="AS980" s="18"/>
      <c r="AT980" s="18"/>
      <c r="AU980" s="18"/>
      <c r="AV980" s="18"/>
      <c r="AW980" s="18"/>
    </row>
    <row r="981" spans="1:49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11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  <c r="AN981" s="18"/>
      <c r="AO981" s="18"/>
      <c r="AP981" s="18"/>
      <c r="AQ981" s="18"/>
      <c r="AR981" s="18"/>
      <c r="AS981" s="18"/>
      <c r="AT981" s="18"/>
      <c r="AU981" s="18"/>
      <c r="AV981" s="18"/>
      <c r="AW981" s="18"/>
    </row>
    <row r="982" spans="1:49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11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  <c r="AN982" s="18"/>
      <c r="AO982" s="18"/>
      <c r="AP982" s="18"/>
      <c r="AQ982" s="18"/>
      <c r="AR982" s="18"/>
      <c r="AS982" s="18"/>
      <c r="AT982" s="18"/>
      <c r="AU982" s="18"/>
      <c r="AV982" s="18"/>
      <c r="AW982" s="18"/>
    </row>
    <row r="983" spans="1:49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11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18"/>
      <c r="AO983" s="18"/>
      <c r="AP983" s="18"/>
      <c r="AQ983" s="18"/>
      <c r="AR983" s="18"/>
      <c r="AS983" s="18"/>
      <c r="AT983" s="18"/>
      <c r="AU983" s="18"/>
      <c r="AV983" s="18"/>
      <c r="AW983" s="18"/>
    </row>
    <row r="984" spans="1:49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11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  <c r="AN984" s="18"/>
      <c r="AO984" s="18"/>
      <c r="AP984" s="18"/>
      <c r="AQ984" s="18"/>
      <c r="AR984" s="18"/>
      <c r="AS984" s="18"/>
      <c r="AT984" s="18"/>
      <c r="AU984" s="18"/>
      <c r="AV984" s="18"/>
      <c r="AW984" s="18"/>
    </row>
    <row r="985" spans="1:49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11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  <c r="AN985" s="18"/>
      <c r="AO985" s="18"/>
      <c r="AP985" s="18"/>
      <c r="AQ985" s="18"/>
      <c r="AR985" s="18"/>
      <c r="AS985" s="18"/>
      <c r="AT985" s="18"/>
      <c r="AU985" s="18"/>
      <c r="AV985" s="18"/>
      <c r="AW985" s="18"/>
    </row>
    <row r="986" spans="1:49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11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  <c r="AN986" s="18"/>
      <c r="AO986" s="18"/>
      <c r="AP986" s="18"/>
      <c r="AQ986" s="18"/>
      <c r="AR986" s="18"/>
      <c r="AS986" s="18"/>
      <c r="AT986" s="18"/>
      <c r="AU986" s="18"/>
      <c r="AV986" s="18"/>
      <c r="AW986" s="18"/>
    </row>
    <row r="987" spans="1:49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11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  <c r="AN987" s="18"/>
      <c r="AO987" s="18"/>
      <c r="AP987" s="18"/>
      <c r="AQ987" s="18"/>
      <c r="AR987" s="18"/>
      <c r="AS987" s="18"/>
      <c r="AT987" s="18"/>
      <c r="AU987" s="18"/>
      <c r="AV987" s="18"/>
      <c r="AW987" s="18"/>
    </row>
    <row r="988" spans="1:49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11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  <c r="AN988" s="18"/>
      <c r="AO988" s="18"/>
      <c r="AP988" s="18"/>
      <c r="AQ988" s="18"/>
      <c r="AR988" s="18"/>
      <c r="AS988" s="18"/>
      <c r="AT988" s="18"/>
      <c r="AU988" s="18"/>
      <c r="AV988" s="18"/>
      <c r="AW988" s="18"/>
    </row>
    <row r="989" spans="1:4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11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  <c r="AN989" s="18"/>
      <c r="AO989" s="18"/>
      <c r="AP989" s="18"/>
      <c r="AQ989" s="18"/>
      <c r="AR989" s="18"/>
      <c r="AS989" s="18"/>
      <c r="AT989" s="18"/>
      <c r="AU989" s="18"/>
      <c r="AV989" s="18"/>
      <c r="AW989" s="18"/>
    </row>
    <row r="990" spans="1:49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11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  <c r="AN990" s="18"/>
      <c r="AO990" s="18"/>
      <c r="AP990" s="18"/>
      <c r="AQ990" s="18"/>
      <c r="AR990" s="18"/>
      <c r="AS990" s="18"/>
      <c r="AT990" s="18"/>
      <c r="AU990" s="18"/>
      <c r="AV990" s="18"/>
      <c r="AW990" s="18"/>
    </row>
    <row r="991" spans="1:49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11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  <c r="AN991" s="18"/>
      <c r="AO991" s="18"/>
      <c r="AP991" s="18"/>
      <c r="AQ991" s="18"/>
      <c r="AR991" s="18"/>
      <c r="AS991" s="18"/>
      <c r="AT991" s="18"/>
      <c r="AU991" s="18"/>
      <c r="AV991" s="18"/>
      <c r="AW991" s="18"/>
    </row>
    <row r="992" spans="1:49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11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  <c r="AN992" s="18"/>
      <c r="AO992" s="18"/>
      <c r="AP992" s="18"/>
      <c r="AQ992" s="18"/>
      <c r="AR992" s="18"/>
      <c r="AS992" s="18"/>
      <c r="AT992" s="18"/>
      <c r="AU992" s="18"/>
      <c r="AV992" s="18"/>
      <c r="AW992" s="18"/>
    </row>
    <row r="993" spans="1:49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11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  <c r="AU993" s="18"/>
      <c r="AV993" s="18"/>
      <c r="AW993" s="18"/>
    </row>
    <row r="994" spans="1:49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11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  <c r="AN994" s="18"/>
      <c r="AO994" s="18"/>
      <c r="AP994" s="18"/>
      <c r="AQ994" s="18"/>
      <c r="AR994" s="18"/>
      <c r="AS994" s="18"/>
      <c r="AT994" s="18"/>
      <c r="AU994" s="18"/>
      <c r="AV994" s="18"/>
      <c r="AW994" s="18"/>
    </row>
    <row r="995" spans="1:49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11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  <c r="AN995" s="18"/>
      <c r="AO995" s="18"/>
      <c r="AP995" s="18"/>
      <c r="AQ995" s="18"/>
      <c r="AR995" s="18"/>
      <c r="AS995" s="18"/>
      <c r="AT995" s="18"/>
      <c r="AU995" s="18"/>
      <c r="AV995" s="18"/>
      <c r="AW995" s="18"/>
    </row>
    <row r="996" spans="1:49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11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  <c r="AN996" s="18"/>
      <c r="AO996" s="18"/>
      <c r="AP996" s="18"/>
      <c r="AQ996" s="18"/>
      <c r="AR996" s="18"/>
      <c r="AS996" s="18"/>
      <c r="AT996" s="18"/>
      <c r="AU996" s="18"/>
      <c r="AV996" s="18"/>
      <c r="AW996" s="18"/>
    </row>
    <row r="997" spans="1:49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11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  <c r="AN997" s="18"/>
      <c r="AO997" s="18"/>
      <c r="AP997" s="18"/>
      <c r="AQ997" s="18"/>
      <c r="AR997" s="18"/>
      <c r="AS997" s="18"/>
      <c r="AT997" s="18"/>
      <c r="AU997" s="18"/>
      <c r="AV997" s="18"/>
      <c r="AW997" s="18"/>
    </row>
    <row r="998" spans="1:49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11"/>
      <c r="AD998" s="18"/>
      <c r="AE998" s="18"/>
      <c r="AF998" s="18"/>
      <c r="AG998" s="18"/>
      <c r="AH998" s="18"/>
      <c r="AI998" s="18"/>
      <c r="AJ998" s="18"/>
      <c r="AK998" s="18"/>
      <c r="AL998" s="18"/>
      <c r="AM998" s="18"/>
      <c r="AN998" s="18"/>
      <c r="AO998" s="18"/>
      <c r="AP998" s="18"/>
      <c r="AQ998" s="18"/>
      <c r="AR998" s="18"/>
      <c r="AS998" s="18"/>
      <c r="AT998" s="18"/>
      <c r="AU998" s="18"/>
      <c r="AV998" s="18"/>
      <c r="AW998" s="18"/>
    </row>
    <row r="999" spans="1:4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11"/>
      <c r="AD999" s="18"/>
      <c r="AE999" s="18"/>
      <c r="AF999" s="18"/>
      <c r="AG999" s="18"/>
      <c r="AH999" s="18"/>
      <c r="AI999" s="18"/>
      <c r="AJ999" s="18"/>
      <c r="AK999" s="18"/>
      <c r="AL999" s="18"/>
      <c r="AM999" s="18"/>
      <c r="AN999" s="18"/>
      <c r="AO999" s="18"/>
      <c r="AP999" s="18"/>
      <c r="AQ999" s="18"/>
      <c r="AR999" s="18"/>
      <c r="AS999" s="18"/>
      <c r="AT999" s="18"/>
      <c r="AU999" s="18"/>
      <c r="AV999" s="18"/>
      <c r="AW999" s="18"/>
    </row>
    <row r="1000" spans="1:49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11"/>
      <c r="AD1000" s="18"/>
      <c r="AE1000" s="18"/>
      <c r="AF1000" s="18"/>
      <c r="AG1000" s="18"/>
      <c r="AH1000" s="18"/>
      <c r="AI1000" s="18"/>
      <c r="AJ1000" s="18"/>
      <c r="AK1000" s="18"/>
      <c r="AL1000" s="18"/>
      <c r="AM1000" s="18"/>
      <c r="AN1000" s="18"/>
      <c r="AO1000" s="18"/>
      <c r="AP1000" s="18"/>
      <c r="AQ1000" s="18"/>
      <c r="AR1000" s="18"/>
      <c r="AS1000" s="18"/>
      <c r="AT1000" s="18"/>
      <c r="AU1000" s="18"/>
      <c r="AV1000" s="18"/>
      <c r="AW1000" s="18"/>
    </row>
  </sheetData>
  <mergeCells count="224">
    <mergeCell ref="G42:H42"/>
    <mergeCell ref="K42:N42"/>
    <mergeCell ref="R42:U42"/>
    <mergeCell ref="W42:X42"/>
    <mergeCell ref="B43:E43"/>
    <mergeCell ref="G43:H43"/>
    <mergeCell ref="Y21:Y24"/>
    <mergeCell ref="A25:A27"/>
    <mergeCell ref="B25:E25"/>
    <mergeCell ref="Q25:Q27"/>
    <mergeCell ref="R25:U25"/>
    <mergeCell ref="W25:X25"/>
    <mergeCell ref="B26:E26"/>
    <mergeCell ref="R39:U39"/>
    <mergeCell ref="W39:X39"/>
    <mergeCell ref="A38:A40"/>
    <mergeCell ref="B38:E38"/>
    <mergeCell ref="B39:E39"/>
    <mergeCell ref="G38:H38"/>
    <mergeCell ref="K38:N38"/>
    <mergeCell ref="Q38:Q40"/>
    <mergeCell ref="R38:U38"/>
    <mergeCell ref="W38:X38"/>
    <mergeCell ref="G39:H39"/>
    <mergeCell ref="B40:E40"/>
    <mergeCell ref="G40:H40"/>
    <mergeCell ref="K40:N41"/>
    <mergeCell ref="R40:U40"/>
    <mergeCell ref="R41:U41"/>
    <mergeCell ref="A34:A37"/>
    <mergeCell ref="B34:E34"/>
    <mergeCell ref="K34:N34"/>
    <mergeCell ref="Q34:Q37"/>
    <mergeCell ref="R34:U34"/>
    <mergeCell ref="B35:E35"/>
    <mergeCell ref="K35:L35"/>
    <mergeCell ref="R35:U35"/>
    <mergeCell ref="B36:E36"/>
    <mergeCell ref="K36:N36"/>
    <mergeCell ref="R36:U36"/>
    <mergeCell ref="B37:E37"/>
    <mergeCell ref="K37:N37"/>
    <mergeCell ref="R37:U37"/>
    <mergeCell ref="R30:U30"/>
    <mergeCell ref="W30:X30"/>
    <mergeCell ref="A31:A33"/>
    <mergeCell ref="B31:E31"/>
    <mergeCell ref="G31:H31"/>
    <mergeCell ref="K31:N31"/>
    <mergeCell ref="Q31:Q33"/>
    <mergeCell ref="R31:U31"/>
    <mergeCell ref="R32:U32"/>
    <mergeCell ref="R33:U33"/>
    <mergeCell ref="W31:X31"/>
    <mergeCell ref="B32:E32"/>
    <mergeCell ref="G32:H32"/>
    <mergeCell ref="K32:N32"/>
    <mergeCell ref="W32:X32"/>
    <mergeCell ref="B33:E33"/>
    <mergeCell ref="G33:H33"/>
    <mergeCell ref="K33:N33"/>
    <mergeCell ref="W33:X33"/>
    <mergeCell ref="Y17:Y20"/>
    <mergeCell ref="K19:N19"/>
    <mergeCell ref="A4:N4"/>
    <mergeCell ref="R16:U16"/>
    <mergeCell ref="B21:B24"/>
    <mergeCell ref="G21:H24"/>
    <mergeCell ref="I21:I24"/>
    <mergeCell ref="K21:N30"/>
    <mergeCell ref="R21:R24"/>
    <mergeCell ref="W21:X24"/>
    <mergeCell ref="G25:H25"/>
    <mergeCell ref="G26:H26"/>
    <mergeCell ref="R26:U26"/>
    <mergeCell ref="W26:X26"/>
    <mergeCell ref="B27:E27"/>
    <mergeCell ref="G27:H27"/>
    <mergeCell ref="R27:U27"/>
    <mergeCell ref="W27:X27"/>
    <mergeCell ref="A28:A30"/>
    <mergeCell ref="B28:E28"/>
    <mergeCell ref="B29:E29"/>
    <mergeCell ref="B30:E30"/>
    <mergeCell ref="G28:H28"/>
    <mergeCell ref="Q28:Q30"/>
    <mergeCell ref="A71:I71"/>
    <mergeCell ref="K65:N67"/>
    <mergeCell ref="W65:X68"/>
    <mergeCell ref="Y65:Y68"/>
    <mergeCell ref="K68:N69"/>
    <mergeCell ref="A5:E5"/>
    <mergeCell ref="H5:N5"/>
    <mergeCell ref="B6:E6"/>
    <mergeCell ref="I6:N6"/>
    <mergeCell ref="B7:E7"/>
    <mergeCell ref="I7:N7"/>
    <mergeCell ref="B8:E8"/>
    <mergeCell ref="I8:N8"/>
    <mergeCell ref="B9:C9"/>
    <mergeCell ref="I9:K9"/>
    <mergeCell ref="A11:D11"/>
    <mergeCell ref="I11:N11"/>
    <mergeCell ref="B12:E12"/>
    <mergeCell ref="I12:N12"/>
    <mergeCell ref="M9:N9"/>
    <mergeCell ref="B10:E10"/>
    <mergeCell ref="I10:N10"/>
    <mergeCell ref="A13:N13"/>
    <mergeCell ref="A14:B14"/>
    <mergeCell ref="AB1:AB69"/>
    <mergeCell ref="A2:N2"/>
    <mergeCell ref="AC2:AC69"/>
    <mergeCell ref="A3:N3"/>
    <mergeCell ref="J16:J69"/>
    <mergeCell ref="O16:O69"/>
    <mergeCell ref="A61:A68"/>
    <mergeCell ref="B61:B64"/>
    <mergeCell ref="B65:B68"/>
    <mergeCell ref="G61:H64"/>
    <mergeCell ref="I61:I64"/>
    <mergeCell ref="Q61:Q68"/>
    <mergeCell ref="R61:R64"/>
    <mergeCell ref="R65:R68"/>
    <mergeCell ref="W61:X64"/>
    <mergeCell ref="Y61:Y64"/>
    <mergeCell ref="G65:H68"/>
    <mergeCell ref="I65:I68"/>
    <mergeCell ref="H14:I14"/>
    <mergeCell ref="A15:N15"/>
    <mergeCell ref="B16:E16"/>
    <mergeCell ref="G16:H16"/>
    <mergeCell ref="F5:G12"/>
    <mergeCell ref="K16:N17"/>
    <mergeCell ref="A47:A54"/>
    <mergeCell ref="B47:B50"/>
    <mergeCell ref="G47:H50"/>
    <mergeCell ref="Q47:Q54"/>
    <mergeCell ref="R47:R50"/>
    <mergeCell ref="W47:X50"/>
    <mergeCell ref="A69:H69"/>
    <mergeCell ref="U69:X69"/>
    <mergeCell ref="A1:N1"/>
    <mergeCell ref="I17:I20"/>
    <mergeCell ref="K18:M18"/>
    <mergeCell ref="W16:X16"/>
    <mergeCell ref="A17:A24"/>
    <mergeCell ref="B17:B20"/>
    <mergeCell ref="G17:H20"/>
    <mergeCell ref="Q17:Q24"/>
    <mergeCell ref="R17:R20"/>
    <mergeCell ref="W17:X20"/>
    <mergeCell ref="G29:H29"/>
    <mergeCell ref="G30:H30"/>
    <mergeCell ref="R28:U28"/>
    <mergeCell ref="W28:X28"/>
    <mergeCell ref="R29:U29"/>
    <mergeCell ref="W29:X29"/>
    <mergeCell ref="R55:U55"/>
    <mergeCell ref="R56:U56"/>
    <mergeCell ref="R57:U57"/>
    <mergeCell ref="W55:X55"/>
    <mergeCell ref="W56:X56"/>
    <mergeCell ref="W57:X57"/>
    <mergeCell ref="A58:A60"/>
    <mergeCell ref="B58:E58"/>
    <mergeCell ref="G58:H58"/>
    <mergeCell ref="K58:N64"/>
    <mergeCell ref="Q58:Q60"/>
    <mergeCell ref="R58:U58"/>
    <mergeCell ref="W58:X58"/>
    <mergeCell ref="B59:E59"/>
    <mergeCell ref="G59:H59"/>
    <mergeCell ref="R59:U59"/>
    <mergeCell ref="W59:X59"/>
    <mergeCell ref="B60:E60"/>
    <mergeCell ref="G60:H60"/>
    <mergeCell ref="R60:U60"/>
    <mergeCell ref="W60:X60"/>
    <mergeCell ref="A55:A57"/>
    <mergeCell ref="B55:E55"/>
    <mergeCell ref="B56:E56"/>
    <mergeCell ref="B57:E57"/>
    <mergeCell ref="G55:H55"/>
    <mergeCell ref="K55:N57"/>
    <mergeCell ref="G56:H56"/>
    <mergeCell ref="G57:H57"/>
    <mergeCell ref="Q55:Q57"/>
    <mergeCell ref="R46:U46"/>
    <mergeCell ref="I47:I50"/>
    <mergeCell ref="K50:N50"/>
    <mergeCell ref="Y47:Y50"/>
    <mergeCell ref="B51:B54"/>
    <mergeCell ref="K51:N54"/>
    <mergeCell ref="R51:R54"/>
    <mergeCell ref="W51:X54"/>
    <mergeCell ref="Y51:Y54"/>
    <mergeCell ref="G51:H54"/>
    <mergeCell ref="I51:I54"/>
    <mergeCell ref="W46:X46"/>
    <mergeCell ref="W40:X40"/>
    <mergeCell ref="A41:A43"/>
    <mergeCell ref="B41:E41"/>
    <mergeCell ref="G41:H41"/>
    <mergeCell ref="Q41:Q43"/>
    <mergeCell ref="W41:X41"/>
    <mergeCell ref="B42:E42"/>
    <mergeCell ref="W43:X43"/>
    <mergeCell ref="K43:N44"/>
    <mergeCell ref="R43:U43"/>
    <mergeCell ref="R44:U44"/>
    <mergeCell ref="A44:A46"/>
    <mergeCell ref="B44:E44"/>
    <mergeCell ref="B45:E45"/>
    <mergeCell ref="B46:E46"/>
    <mergeCell ref="G44:H44"/>
    <mergeCell ref="Q44:Q46"/>
    <mergeCell ref="G45:H45"/>
    <mergeCell ref="K45:N45"/>
    <mergeCell ref="G46:H46"/>
    <mergeCell ref="W44:X44"/>
    <mergeCell ref="R45:U45"/>
    <mergeCell ref="W45:X45"/>
    <mergeCell ref="K46:N49"/>
  </mergeCells>
  <conditionalFormatting sqref="B7:E8 B10:E10 I10:N11">
    <cfRule type="expression" dxfId="3" priority="1" stopIfTrue="1">
      <formula>ISBLANK(B7)</formula>
    </cfRule>
  </conditionalFormatting>
  <conditionalFormatting sqref="B9:C9 E9 B6:E6 E11 C14 E14 K14 I6:N8 I9:K9 M9:N9">
    <cfRule type="expression" dxfId="2" priority="2" stopIfTrue="1">
      <formula>ISBLANK(B6)</formula>
    </cfRule>
  </conditionalFormatting>
  <conditionalFormatting sqref="I69">
    <cfRule type="cellIs" dxfId="1" priority="3" operator="equal">
      <formula>"""ILLEGAL ENTRY"""</formula>
    </cfRule>
  </conditionalFormatting>
  <conditionalFormatting sqref="A15:N15">
    <cfRule type="cellIs" dxfId="0" priority="4" operator="equal">
      <formula>""</formula>
    </cfRule>
  </conditionalFormatting>
  <dataValidations count="4">
    <dataValidation type="list" allowBlank="1" showInputMessage="1" showErrorMessage="1" prompt="School Gender - Select the school's gender" sqref="E14" xr:uid="{00000000-0002-0000-0100-000000000000}">
      <formula1>SCHOOL_GENDER</formula1>
    </dataValidation>
    <dataValidation type="list" allowBlank="1" showErrorMessage="1" sqref="N18" xr:uid="{00000000-0002-0000-0100-000001000000}">
      <formula1>PLACE</formula1>
    </dataValidation>
    <dataValidation type="list" allowBlank="1" showInputMessage="1" showErrorMessage="1" prompt="School Type - Select the school type" sqref="C14" xr:uid="{00000000-0002-0000-0100-000002000000}">
      <formula1>SCHOOL_TYPE</formula1>
    </dataValidation>
    <dataValidation type="list" allowBlank="1" showErrorMessage="1" sqref="C18 E18 C20 E20 C22 E22 C24 E24 B25:B33 B35:B46 C48 E48 C50 E50 C52 E52 C54 E54 B55:B60 C62 E62 C64 E64 C66 E66 C68 E68" xr:uid="{00000000-0002-0000-0100-000003000000}">
      <formula1>Girls_Roster</formula1>
    </dataValidation>
  </dataValidations>
  <hyperlinks>
    <hyperlink ref="K36" r:id="rId1" xr:uid="{00000000-0004-0000-0100-000000000000}"/>
  </hyperlinks>
  <pageMargins left="0.51" right="0.52" top="0.34" bottom="0.35" header="0" footer="0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4.453125" defaultRowHeight="15" customHeight="1"/>
  <cols>
    <col min="1" max="15" width="7.453125" customWidth="1"/>
    <col min="16" max="16" width="10.81640625" customWidth="1"/>
    <col min="17" max="44" width="10.81640625" hidden="1" customWidth="1"/>
  </cols>
  <sheetData>
    <row r="1" spans="1:44" ht="12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" t="s">
        <v>2</v>
      </c>
      <c r="M1" s="3"/>
      <c r="N1" s="3"/>
      <c r="O1" s="3"/>
      <c r="P1" s="4"/>
      <c r="Q1" s="2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6" t="s">
        <v>2</v>
      </c>
      <c r="AM1" s="5"/>
      <c r="AN1" s="5"/>
      <c r="AO1" s="5"/>
      <c r="AP1" s="5"/>
      <c r="AQ1" s="5"/>
      <c r="AR1" s="4"/>
    </row>
    <row r="2" spans="1:44" ht="12" customHeight="1">
      <c r="A2" s="2" t="s">
        <v>3</v>
      </c>
      <c r="B2" s="7">
        <v>200</v>
      </c>
      <c r="C2" s="7">
        <v>200</v>
      </c>
      <c r="D2" s="7">
        <v>50</v>
      </c>
      <c r="E2" s="7">
        <v>100</v>
      </c>
      <c r="F2" s="7">
        <v>100</v>
      </c>
      <c r="G2" s="7">
        <v>500</v>
      </c>
      <c r="H2" s="7">
        <v>100</v>
      </c>
      <c r="I2" s="7">
        <v>100</v>
      </c>
      <c r="J2" s="260" t="s">
        <v>4</v>
      </c>
      <c r="K2" s="141"/>
      <c r="L2" s="2" t="s">
        <v>3</v>
      </c>
      <c r="M2" s="7">
        <v>200</v>
      </c>
      <c r="N2" s="7">
        <v>200</v>
      </c>
      <c r="O2" s="7">
        <v>400</v>
      </c>
      <c r="P2" s="4"/>
      <c r="Q2" s="2" t="s">
        <v>3</v>
      </c>
      <c r="R2" s="12">
        <v>200</v>
      </c>
      <c r="S2" s="12"/>
      <c r="T2" s="12">
        <v>200</v>
      </c>
      <c r="U2" s="12"/>
      <c r="V2" s="12">
        <v>50</v>
      </c>
      <c r="W2" s="12"/>
      <c r="X2" s="12">
        <v>100</v>
      </c>
      <c r="Y2" s="12"/>
      <c r="Z2" s="12">
        <v>100</v>
      </c>
      <c r="AA2" s="12"/>
      <c r="AB2" s="12">
        <v>500</v>
      </c>
      <c r="AC2" s="12"/>
      <c r="AD2" s="12">
        <v>100</v>
      </c>
      <c r="AE2" s="12"/>
      <c r="AF2" s="12">
        <v>100</v>
      </c>
      <c r="AG2" s="12"/>
      <c r="AH2" s="221" t="s">
        <v>4</v>
      </c>
      <c r="AI2" s="141"/>
      <c r="AJ2" s="141"/>
      <c r="AK2" s="14"/>
      <c r="AL2" s="6" t="s">
        <v>3</v>
      </c>
      <c r="AM2" s="12">
        <v>200</v>
      </c>
      <c r="AN2" s="12"/>
      <c r="AO2" s="12">
        <v>200</v>
      </c>
      <c r="AP2" s="12"/>
      <c r="AQ2" s="12">
        <v>400</v>
      </c>
      <c r="AR2" s="4"/>
    </row>
    <row r="3" spans="1:44" ht="12" customHeight="1">
      <c r="A3" s="16" t="s">
        <v>8</v>
      </c>
      <c r="B3" s="20" t="s">
        <v>9</v>
      </c>
      <c r="C3" s="20" t="s">
        <v>10</v>
      </c>
      <c r="D3" s="20" t="s">
        <v>9</v>
      </c>
      <c r="E3" s="20" t="s">
        <v>12</v>
      </c>
      <c r="F3" s="20" t="s">
        <v>9</v>
      </c>
      <c r="G3" s="20" t="s">
        <v>9</v>
      </c>
      <c r="H3" s="20" t="s">
        <v>13</v>
      </c>
      <c r="I3" s="20" t="s">
        <v>14</v>
      </c>
      <c r="J3" s="20" t="s">
        <v>15</v>
      </c>
      <c r="K3" s="20" t="s">
        <v>16</v>
      </c>
      <c r="L3" s="22"/>
      <c r="M3" s="20" t="s">
        <v>17</v>
      </c>
      <c r="N3" s="20" t="s">
        <v>18</v>
      </c>
      <c r="O3" s="20" t="s">
        <v>18</v>
      </c>
      <c r="P3" s="4"/>
      <c r="Q3" s="16" t="s">
        <v>8</v>
      </c>
      <c r="R3" s="23" t="s">
        <v>9</v>
      </c>
      <c r="S3" s="23"/>
      <c r="T3" s="23" t="s">
        <v>10</v>
      </c>
      <c r="U3" s="23"/>
      <c r="V3" s="23" t="s">
        <v>9</v>
      </c>
      <c r="W3" s="23"/>
      <c r="X3" s="23" t="s">
        <v>12</v>
      </c>
      <c r="Y3" s="23"/>
      <c r="Z3" s="23" t="s">
        <v>9</v>
      </c>
      <c r="AA3" s="23"/>
      <c r="AB3" s="23" t="s">
        <v>9</v>
      </c>
      <c r="AC3" s="23"/>
      <c r="AD3" s="23" t="s">
        <v>13</v>
      </c>
      <c r="AE3" s="23"/>
      <c r="AF3" s="23" t="s">
        <v>14</v>
      </c>
      <c r="AG3" s="23"/>
      <c r="AH3" s="23" t="s">
        <v>15</v>
      </c>
      <c r="AI3" s="23"/>
      <c r="AJ3" s="23" t="s">
        <v>16</v>
      </c>
      <c r="AK3" s="23"/>
      <c r="AL3" s="25" t="s">
        <v>8</v>
      </c>
      <c r="AM3" s="23" t="s">
        <v>20</v>
      </c>
      <c r="AN3" s="23"/>
      <c r="AO3" s="23" t="s">
        <v>21</v>
      </c>
      <c r="AP3" s="23"/>
      <c r="AQ3" s="23" t="s">
        <v>21</v>
      </c>
      <c r="AR3" s="4"/>
    </row>
    <row r="4" spans="1:44" ht="12" customHeight="1">
      <c r="A4" s="27">
        <v>200</v>
      </c>
      <c r="B4" s="31" t="s">
        <v>23</v>
      </c>
      <c r="C4" s="31" t="s">
        <v>25</v>
      </c>
      <c r="D4" s="32">
        <v>20.88</v>
      </c>
      <c r="E4" s="32">
        <v>48.5</v>
      </c>
      <c r="F4" s="32">
        <v>45.54</v>
      </c>
      <c r="G4" s="31" t="s">
        <v>26</v>
      </c>
      <c r="H4" s="32">
        <v>49.59</v>
      </c>
      <c r="I4" s="32">
        <v>56.64</v>
      </c>
      <c r="J4" s="33">
        <v>68.05</v>
      </c>
      <c r="K4" s="33">
        <v>117.9</v>
      </c>
      <c r="L4" s="27">
        <v>600</v>
      </c>
      <c r="M4" s="31" t="s">
        <v>28</v>
      </c>
      <c r="N4" s="31" t="s">
        <v>29</v>
      </c>
      <c r="O4" s="31" t="s">
        <v>30</v>
      </c>
      <c r="P4" s="4"/>
      <c r="Q4" s="27">
        <v>200</v>
      </c>
      <c r="R4" s="37">
        <f t="shared" ref="R4:R204" si="0">B4*86400</f>
        <v>98.26</v>
      </c>
      <c r="S4" s="27">
        <v>200</v>
      </c>
      <c r="T4" s="37">
        <f t="shared" ref="T4:T204" si="1">C4*86400</f>
        <v>110.74000000000001</v>
      </c>
      <c r="U4" s="27">
        <v>200</v>
      </c>
      <c r="V4" s="37">
        <f t="shared" ref="V4:V204" si="2">D4</f>
        <v>20.88</v>
      </c>
      <c r="W4" s="27">
        <v>200</v>
      </c>
      <c r="X4" s="37">
        <f t="shared" ref="X4:X92" si="3">E4</f>
        <v>48.5</v>
      </c>
      <c r="Y4" s="27">
        <v>200</v>
      </c>
      <c r="Z4" s="37">
        <f t="shared" ref="Z4:Z133" si="4">F4</f>
        <v>45.54</v>
      </c>
      <c r="AA4" s="27">
        <v>200</v>
      </c>
      <c r="AB4" s="37">
        <f t="shared" ref="AB4:AB204" si="5">G4*86400</f>
        <v>263.52999999999997</v>
      </c>
      <c r="AC4" s="27">
        <v>200</v>
      </c>
      <c r="AD4" s="37">
        <f t="shared" ref="AD4:AD91" si="6">H4</f>
        <v>49.59</v>
      </c>
      <c r="AE4" s="27">
        <v>200</v>
      </c>
      <c r="AF4" s="37">
        <f t="shared" ref="AF4:AF31" si="7">I4</f>
        <v>56.64</v>
      </c>
      <c r="AG4" s="27">
        <v>200</v>
      </c>
      <c r="AH4" s="37">
        <f t="shared" ref="AH4:AH204" si="8">J4</f>
        <v>68.05</v>
      </c>
      <c r="AI4" s="27">
        <v>0</v>
      </c>
      <c r="AJ4" s="37">
        <f t="shared" ref="AJ4:AJ204" si="9">K4</f>
        <v>117.9</v>
      </c>
      <c r="AK4" s="27">
        <v>0</v>
      </c>
      <c r="AL4" s="42">
        <v>600</v>
      </c>
      <c r="AM4" s="37">
        <f t="shared" ref="AM4:AM204" si="10">M4*86400</f>
        <v>93.86</v>
      </c>
      <c r="AN4" s="42">
        <v>600</v>
      </c>
      <c r="AO4" s="37">
        <f t="shared" ref="AO4:AO204" si="11">N4*86400</f>
        <v>84.94</v>
      </c>
      <c r="AP4" s="42">
        <v>600</v>
      </c>
      <c r="AQ4" s="37">
        <f t="shared" ref="AQ4:AQ204" si="12">O4*86400</f>
        <v>187.89</v>
      </c>
      <c r="AR4" s="42">
        <v>600</v>
      </c>
    </row>
    <row r="5" spans="1:44" ht="12" customHeight="1">
      <c r="A5" s="27">
        <v>199</v>
      </c>
      <c r="B5" s="44" t="s">
        <v>34</v>
      </c>
      <c r="C5" s="44" t="s">
        <v>36</v>
      </c>
      <c r="D5" s="46">
        <v>20.92</v>
      </c>
      <c r="E5" s="46">
        <v>48.6</v>
      </c>
      <c r="F5" s="46">
        <v>45.63</v>
      </c>
      <c r="G5" s="44" t="s">
        <v>37</v>
      </c>
      <c r="H5" s="46">
        <v>49.69</v>
      </c>
      <c r="I5" s="46">
        <v>56.76</v>
      </c>
      <c r="J5" s="47">
        <v>68.7</v>
      </c>
      <c r="K5" s="47">
        <v>119</v>
      </c>
      <c r="L5" s="48">
        <v>597</v>
      </c>
      <c r="M5" s="44" t="s">
        <v>38</v>
      </c>
      <c r="N5" s="44" t="s">
        <v>39</v>
      </c>
      <c r="O5" s="44" t="s">
        <v>40</v>
      </c>
      <c r="P5" s="4"/>
      <c r="Q5" s="27">
        <v>199</v>
      </c>
      <c r="R5" s="37">
        <f t="shared" si="0"/>
        <v>98.44</v>
      </c>
      <c r="S5" s="27">
        <v>199</v>
      </c>
      <c r="T5" s="37">
        <f t="shared" si="1"/>
        <v>110.94</v>
      </c>
      <c r="U5" s="27">
        <v>199</v>
      </c>
      <c r="V5" s="37">
        <f t="shared" si="2"/>
        <v>20.92</v>
      </c>
      <c r="W5" s="27">
        <v>199</v>
      </c>
      <c r="X5" s="37">
        <f t="shared" si="3"/>
        <v>48.6</v>
      </c>
      <c r="Y5" s="27">
        <v>199</v>
      </c>
      <c r="Z5" s="37">
        <f t="shared" si="4"/>
        <v>45.63</v>
      </c>
      <c r="AA5" s="27">
        <v>199</v>
      </c>
      <c r="AB5" s="37">
        <f t="shared" si="5"/>
        <v>264.01</v>
      </c>
      <c r="AC5" s="27">
        <v>199</v>
      </c>
      <c r="AD5" s="37">
        <f t="shared" si="6"/>
        <v>49.69</v>
      </c>
      <c r="AE5" s="27">
        <v>199</v>
      </c>
      <c r="AF5" s="37">
        <f t="shared" si="7"/>
        <v>56.76</v>
      </c>
      <c r="AG5" s="27">
        <v>199</v>
      </c>
      <c r="AH5" s="37">
        <f t="shared" si="8"/>
        <v>68.7</v>
      </c>
      <c r="AI5" s="27">
        <v>1</v>
      </c>
      <c r="AJ5" s="37">
        <f t="shared" si="9"/>
        <v>119</v>
      </c>
      <c r="AK5" s="27">
        <v>1</v>
      </c>
      <c r="AL5" s="42">
        <v>597</v>
      </c>
      <c r="AM5" s="37">
        <f t="shared" si="10"/>
        <v>94.060000000000016</v>
      </c>
      <c r="AN5" s="42">
        <v>597</v>
      </c>
      <c r="AO5" s="37">
        <f t="shared" si="11"/>
        <v>85.12</v>
      </c>
      <c r="AP5" s="42">
        <v>597</v>
      </c>
      <c r="AQ5" s="37">
        <f t="shared" si="12"/>
        <v>188.24</v>
      </c>
      <c r="AR5" s="42">
        <v>597</v>
      </c>
    </row>
    <row r="6" spans="1:44" ht="12" customHeight="1">
      <c r="A6" s="27">
        <v>198</v>
      </c>
      <c r="B6" s="31" t="s">
        <v>41</v>
      </c>
      <c r="C6" s="31" t="s">
        <v>43</v>
      </c>
      <c r="D6" s="32">
        <v>20.96</v>
      </c>
      <c r="E6" s="32">
        <v>48.71</v>
      </c>
      <c r="F6" s="32">
        <v>45.71</v>
      </c>
      <c r="G6" s="31" t="s">
        <v>44</v>
      </c>
      <c r="H6" s="32">
        <v>49.79</v>
      </c>
      <c r="I6" s="32">
        <v>56.87</v>
      </c>
      <c r="J6" s="33">
        <v>69.349999999999994</v>
      </c>
      <c r="K6" s="33">
        <v>120.05</v>
      </c>
      <c r="L6" s="27">
        <v>594</v>
      </c>
      <c r="M6" s="31" t="s">
        <v>45</v>
      </c>
      <c r="N6" s="31" t="s">
        <v>46</v>
      </c>
      <c r="O6" s="31" t="s">
        <v>47</v>
      </c>
      <c r="P6" s="4"/>
      <c r="Q6" s="27">
        <v>198</v>
      </c>
      <c r="R6" s="37">
        <f t="shared" si="0"/>
        <v>98.63</v>
      </c>
      <c r="S6" s="27">
        <v>198</v>
      </c>
      <c r="T6" s="37">
        <f t="shared" si="1"/>
        <v>111.14999999999999</v>
      </c>
      <c r="U6" s="27">
        <v>198</v>
      </c>
      <c r="V6" s="37">
        <f t="shared" si="2"/>
        <v>20.96</v>
      </c>
      <c r="W6" s="27">
        <v>198</v>
      </c>
      <c r="X6" s="37">
        <f t="shared" si="3"/>
        <v>48.71</v>
      </c>
      <c r="Y6" s="27">
        <v>198</v>
      </c>
      <c r="Z6" s="37">
        <f t="shared" si="4"/>
        <v>45.71</v>
      </c>
      <c r="AA6" s="27">
        <v>198</v>
      </c>
      <c r="AB6" s="37">
        <f t="shared" si="5"/>
        <v>264.5</v>
      </c>
      <c r="AC6" s="27">
        <v>198</v>
      </c>
      <c r="AD6" s="37">
        <f t="shared" si="6"/>
        <v>49.79</v>
      </c>
      <c r="AE6" s="27">
        <v>198</v>
      </c>
      <c r="AF6" s="37">
        <f t="shared" si="7"/>
        <v>56.87</v>
      </c>
      <c r="AG6" s="27">
        <v>198</v>
      </c>
      <c r="AH6" s="37">
        <f t="shared" si="8"/>
        <v>69.349999999999994</v>
      </c>
      <c r="AI6" s="27">
        <v>2</v>
      </c>
      <c r="AJ6" s="37">
        <f t="shared" si="9"/>
        <v>120.05</v>
      </c>
      <c r="AK6" s="27">
        <v>2</v>
      </c>
      <c r="AL6" s="42">
        <v>594</v>
      </c>
      <c r="AM6" s="37">
        <f t="shared" si="10"/>
        <v>94.25</v>
      </c>
      <c r="AN6" s="42">
        <v>594</v>
      </c>
      <c r="AO6" s="37">
        <f t="shared" si="11"/>
        <v>85.300000000000011</v>
      </c>
      <c r="AP6" s="42">
        <v>594</v>
      </c>
      <c r="AQ6" s="37">
        <f t="shared" si="12"/>
        <v>188.60000000000002</v>
      </c>
      <c r="AR6" s="42">
        <v>594</v>
      </c>
    </row>
    <row r="7" spans="1:44" ht="12" customHeight="1">
      <c r="A7" s="27">
        <v>197</v>
      </c>
      <c r="B7" s="44" t="s">
        <v>48</v>
      </c>
      <c r="C7" s="44" t="s">
        <v>49</v>
      </c>
      <c r="D7" s="46">
        <v>21</v>
      </c>
      <c r="E7" s="46">
        <v>48.82</v>
      </c>
      <c r="F7" s="46">
        <v>45.8</v>
      </c>
      <c r="G7" s="44" t="s">
        <v>50</v>
      </c>
      <c r="H7" s="46">
        <v>49.89</v>
      </c>
      <c r="I7" s="52">
        <v>56.99</v>
      </c>
      <c r="J7" s="47">
        <v>70</v>
      </c>
      <c r="K7" s="47">
        <v>121.15</v>
      </c>
      <c r="L7" s="48">
        <v>591</v>
      </c>
      <c r="M7" s="44" t="s">
        <v>51</v>
      </c>
      <c r="N7" s="44" t="s">
        <v>52</v>
      </c>
      <c r="O7" s="44" t="s">
        <v>53</v>
      </c>
      <c r="P7" s="4"/>
      <c r="Q7" s="27">
        <v>197</v>
      </c>
      <c r="R7" s="37">
        <f t="shared" si="0"/>
        <v>98.810000000000016</v>
      </c>
      <c r="S7" s="27">
        <v>197</v>
      </c>
      <c r="T7" s="37">
        <f t="shared" si="1"/>
        <v>111.35000000000001</v>
      </c>
      <c r="U7" s="27">
        <v>197</v>
      </c>
      <c r="V7" s="37">
        <f t="shared" si="2"/>
        <v>21</v>
      </c>
      <c r="W7" s="27">
        <v>197</v>
      </c>
      <c r="X7" s="37">
        <f t="shared" si="3"/>
        <v>48.82</v>
      </c>
      <c r="Y7" s="27">
        <v>197</v>
      </c>
      <c r="Z7" s="37">
        <f t="shared" si="4"/>
        <v>45.8</v>
      </c>
      <c r="AA7" s="27">
        <v>197</v>
      </c>
      <c r="AB7" s="37">
        <f t="shared" si="5"/>
        <v>264.98999999999995</v>
      </c>
      <c r="AC7" s="27">
        <v>197</v>
      </c>
      <c r="AD7" s="37">
        <f t="shared" si="6"/>
        <v>49.89</v>
      </c>
      <c r="AE7" s="27">
        <v>197</v>
      </c>
      <c r="AF7" s="37">
        <f t="shared" si="7"/>
        <v>56.99</v>
      </c>
      <c r="AG7" s="27">
        <v>197</v>
      </c>
      <c r="AH7" s="37">
        <f t="shared" si="8"/>
        <v>70</v>
      </c>
      <c r="AI7" s="27">
        <v>3</v>
      </c>
      <c r="AJ7" s="37">
        <f t="shared" si="9"/>
        <v>121.15</v>
      </c>
      <c r="AK7" s="27">
        <v>3</v>
      </c>
      <c r="AL7" s="42">
        <v>591</v>
      </c>
      <c r="AM7" s="37">
        <f t="shared" si="10"/>
        <v>94.45</v>
      </c>
      <c r="AN7" s="42">
        <v>591</v>
      </c>
      <c r="AO7" s="37">
        <f t="shared" si="11"/>
        <v>85.48</v>
      </c>
      <c r="AP7" s="42">
        <v>591</v>
      </c>
      <c r="AQ7" s="37">
        <f t="shared" si="12"/>
        <v>188.95</v>
      </c>
      <c r="AR7" s="42">
        <v>591</v>
      </c>
    </row>
    <row r="8" spans="1:44" ht="12" customHeight="1">
      <c r="A8" s="27">
        <v>196</v>
      </c>
      <c r="B8" s="31" t="s">
        <v>55</v>
      </c>
      <c r="C8" s="31" t="s">
        <v>56</v>
      </c>
      <c r="D8" s="32">
        <v>21.04</v>
      </c>
      <c r="E8" s="32">
        <v>48.92</v>
      </c>
      <c r="F8" s="32">
        <v>45.89</v>
      </c>
      <c r="G8" s="31" t="s">
        <v>57</v>
      </c>
      <c r="H8" s="32">
        <v>49.99</v>
      </c>
      <c r="I8" s="32">
        <v>57.11</v>
      </c>
      <c r="J8" s="33">
        <v>70.7</v>
      </c>
      <c r="K8" s="33">
        <v>122.25</v>
      </c>
      <c r="L8" s="27">
        <v>588</v>
      </c>
      <c r="M8" s="31" t="s">
        <v>58</v>
      </c>
      <c r="N8" s="31" t="s">
        <v>59</v>
      </c>
      <c r="O8" s="31" t="s">
        <v>60</v>
      </c>
      <c r="P8" s="4"/>
      <c r="Q8" s="27">
        <v>196</v>
      </c>
      <c r="R8" s="37">
        <f t="shared" si="0"/>
        <v>98.990000000000009</v>
      </c>
      <c r="S8" s="27">
        <v>196</v>
      </c>
      <c r="T8" s="37">
        <f t="shared" si="1"/>
        <v>111.56</v>
      </c>
      <c r="U8" s="27">
        <v>196</v>
      </c>
      <c r="V8" s="37">
        <f t="shared" si="2"/>
        <v>21.04</v>
      </c>
      <c r="W8" s="27">
        <v>196</v>
      </c>
      <c r="X8" s="37">
        <f t="shared" si="3"/>
        <v>48.92</v>
      </c>
      <c r="Y8" s="27">
        <v>196</v>
      </c>
      <c r="Z8" s="37">
        <f t="shared" si="4"/>
        <v>45.89</v>
      </c>
      <c r="AA8" s="27">
        <v>196</v>
      </c>
      <c r="AB8" s="37">
        <f t="shared" si="5"/>
        <v>265.46999999999997</v>
      </c>
      <c r="AC8" s="27">
        <v>196</v>
      </c>
      <c r="AD8" s="37">
        <f t="shared" si="6"/>
        <v>49.99</v>
      </c>
      <c r="AE8" s="27">
        <v>196</v>
      </c>
      <c r="AF8" s="37">
        <f t="shared" si="7"/>
        <v>57.11</v>
      </c>
      <c r="AG8" s="27">
        <v>196</v>
      </c>
      <c r="AH8" s="37">
        <f t="shared" si="8"/>
        <v>70.7</v>
      </c>
      <c r="AI8" s="27">
        <v>4</v>
      </c>
      <c r="AJ8" s="37">
        <f t="shared" si="9"/>
        <v>122.25</v>
      </c>
      <c r="AK8" s="27">
        <v>4</v>
      </c>
      <c r="AL8" s="42">
        <v>588</v>
      </c>
      <c r="AM8" s="37">
        <f t="shared" si="10"/>
        <v>94.65</v>
      </c>
      <c r="AN8" s="42">
        <v>588</v>
      </c>
      <c r="AO8" s="37">
        <f t="shared" si="11"/>
        <v>85.660000000000011</v>
      </c>
      <c r="AP8" s="42">
        <v>588</v>
      </c>
      <c r="AQ8" s="37">
        <f t="shared" si="12"/>
        <v>189.3</v>
      </c>
      <c r="AR8" s="42">
        <v>588</v>
      </c>
    </row>
    <row r="9" spans="1:44" ht="12" customHeight="1">
      <c r="A9" s="27">
        <v>195</v>
      </c>
      <c r="B9" s="44" t="s">
        <v>61</v>
      </c>
      <c r="C9" s="44" t="s">
        <v>62</v>
      </c>
      <c r="D9" s="46">
        <v>21.08</v>
      </c>
      <c r="E9" s="46">
        <v>49.03</v>
      </c>
      <c r="F9" s="46">
        <v>45.97</v>
      </c>
      <c r="G9" s="44" t="s">
        <v>63</v>
      </c>
      <c r="H9" s="46">
        <v>50.09</v>
      </c>
      <c r="I9" s="52">
        <v>57.22</v>
      </c>
      <c r="J9" s="47">
        <v>71.400000000000006</v>
      </c>
      <c r="K9" s="47">
        <v>123.35</v>
      </c>
      <c r="L9" s="48">
        <v>585</v>
      </c>
      <c r="M9" s="44" t="s">
        <v>64</v>
      </c>
      <c r="N9" s="44" t="s">
        <v>65</v>
      </c>
      <c r="O9" s="44" t="s">
        <v>66</v>
      </c>
      <c r="P9" s="4"/>
      <c r="Q9" s="27">
        <v>195</v>
      </c>
      <c r="R9" s="37">
        <f t="shared" si="0"/>
        <v>99.179999999999993</v>
      </c>
      <c r="S9" s="27">
        <v>195</v>
      </c>
      <c r="T9" s="37">
        <f t="shared" si="1"/>
        <v>111.76</v>
      </c>
      <c r="U9" s="27">
        <v>195</v>
      </c>
      <c r="V9" s="37">
        <f t="shared" si="2"/>
        <v>21.08</v>
      </c>
      <c r="W9" s="27">
        <v>195</v>
      </c>
      <c r="X9" s="37">
        <f t="shared" si="3"/>
        <v>49.03</v>
      </c>
      <c r="Y9" s="27">
        <v>195</v>
      </c>
      <c r="Z9" s="37">
        <f t="shared" si="4"/>
        <v>45.97</v>
      </c>
      <c r="AA9" s="27">
        <v>195</v>
      </c>
      <c r="AB9" s="37">
        <f t="shared" si="5"/>
        <v>265.96999999999997</v>
      </c>
      <c r="AC9" s="27">
        <v>195</v>
      </c>
      <c r="AD9" s="37">
        <f t="shared" si="6"/>
        <v>50.09</v>
      </c>
      <c r="AE9" s="27">
        <v>195</v>
      </c>
      <c r="AF9" s="37">
        <f t="shared" si="7"/>
        <v>57.22</v>
      </c>
      <c r="AG9" s="27">
        <v>195</v>
      </c>
      <c r="AH9" s="37">
        <f t="shared" si="8"/>
        <v>71.400000000000006</v>
      </c>
      <c r="AI9" s="27">
        <v>5</v>
      </c>
      <c r="AJ9" s="37">
        <f t="shared" si="9"/>
        <v>123.35</v>
      </c>
      <c r="AK9" s="27">
        <v>5</v>
      </c>
      <c r="AL9" s="42">
        <v>585</v>
      </c>
      <c r="AM9" s="37">
        <f t="shared" si="10"/>
        <v>94.85</v>
      </c>
      <c r="AN9" s="42">
        <v>585</v>
      </c>
      <c r="AO9" s="37">
        <f t="shared" si="11"/>
        <v>85.850000000000009</v>
      </c>
      <c r="AP9" s="42">
        <v>585</v>
      </c>
      <c r="AQ9" s="37">
        <f t="shared" si="12"/>
        <v>189.66</v>
      </c>
      <c r="AR9" s="42">
        <v>585</v>
      </c>
    </row>
    <row r="10" spans="1:44" ht="12" customHeight="1">
      <c r="A10" s="27">
        <v>194</v>
      </c>
      <c r="B10" s="31" t="s">
        <v>69</v>
      </c>
      <c r="C10" s="31" t="s">
        <v>70</v>
      </c>
      <c r="D10" s="32">
        <v>21.12</v>
      </c>
      <c r="E10" s="32">
        <v>49.14</v>
      </c>
      <c r="F10" s="32">
        <v>46.06</v>
      </c>
      <c r="G10" s="31" t="s">
        <v>71</v>
      </c>
      <c r="H10" s="32">
        <v>50.19</v>
      </c>
      <c r="I10" s="32">
        <v>57.34</v>
      </c>
      <c r="J10" s="33">
        <v>72.05</v>
      </c>
      <c r="K10" s="33">
        <v>124.5</v>
      </c>
      <c r="L10" s="27">
        <v>582</v>
      </c>
      <c r="M10" s="31" t="s">
        <v>72</v>
      </c>
      <c r="N10" s="31" t="s">
        <v>73</v>
      </c>
      <c r="O10" s="31" t="s">
        <v>74</v>
      </c>
      <c r="P10" s="4"/>
      <c r="Q10" s="27">
        <v>194</v>
      </c>
      <c r="R10" s="37">
        <f t="shared" si="0"/>
        <v>99.36999999999999</v>
      </c>
      <c r="S10" s="27">
        <v>194</v>
      </c>
      <c r="T10" s="37">
        <f t="shared" si="1"/>
        <v>111.96999999999998</v>
      </c>
      <c r="U10" s="27">
        <v>194</v>
      </c>
      <c r="V10" s="37">
        <f t="shared" si="2"/>
        <v>21.12</v>
      </c>
      <c r="W10" s="27">
        <v>194</v>
      </c>
      <c r="X10" s="37">
        <f t="shared" si="3"/>
        <v>49.14</v>
      </c>
      <c r="Y10" s="27">
        <v>194</v>
      </c>
      <c r="Z10" s="37">
        <f t="shared" si="4"/>
        <v>46.06</v>
      </c>
      <c r="AA10" s="27">
        <v>194</v>
      </c>
      <c r="AB10" s="37">
        <f t="shared" si="5"/>
        <v>266.45999999999998</v>
      </c>
      <c r="AC10" s="27">
        <v>194</v>
      </c>
      <c r="AD10" s="37">
        <f t="shared" si="6"/>
        <v>50.19</v>
      </c>
      <c r="AE10" s="27">
        <v>194</v>
      </c>
      <c r="AF10" s="37">
        <f t="shared" si="7"/>
        <v>57.34</v>
      </c>
      <c r="AG10" s="27">
        <v>194</v>
      </c>
      <c r="AH10" s="37">
        <f t="shared" si="8"/>
        <v>72.05</v>
      </c>
      <c r="AI10" s="27">
        <v>6</v>
      </c>
      <c r="AJ10" s="37">
        <f t="shared" si="9"/>
        <v>124.5</v>
      </c>
      <c r="AK10" s="27">
        <v>6</v>
      </c>
      <c r="AL10" s="42">
        <v>582</v>
      </c>
      <c r="AM10" s="37">
        <f t="shared" si="10"/>
        <v>95.05</v>
      </c>
      <c r="AN10" s="42">
        <v>582</v>
      </c>
      <c r="AO10" s="37">
        <f t="shared" si="11"/>
        <v>86.03</v>
      </c>
      <c r="AP10" s="42">
        <v>582</v>
      </c>
      <c r="AQ10" s="37">
        <f t="shared" si="12"/>
        <v>190.01999999999998</v>
      </c>
      <c r="AR10" s="42">
        <v>582</v>
      </c>
    </row>
    <row r="11" spans="1:44" ht="12" customHeight="1">
      <c r="A11" s="27">
        <v>193</v>
      </c>
      <c r="B11" s="44" t="s">
        <v>75</v>
      </c>
      <c r="C11" s="44" t="s">
        <v>76</v>
      </c>
      <c r="D11" s="46">
        <v>21.16</v>
      </c>
      <c r="E11" s="46">
        <v>49.25</v>
      </c>
      <c r="F11" s="46">
        <v>46.15</v>
      </c>
      <c r="G11" s="44" t="s">
        <v>77</v>
      </c>
      <c r="H11" s="46">
        <v>50.29</v>
      </c>
      <c r="I11" s="52">
        <v>57.46</v>
      </c>
      <c r="J11" s="47">
        <v>72.75</v>
      </c>
      <c r="K11" s="47">
        <v>125.6</v>
      </c>
      <c r="L11" s="48">
        <v>579</v>
      </c>
      <c r="M11" s="44" t="s">
        <v>79</v>
      </c>
      <c r="N11" s="44" t="s">
        <v>80</v>
      </c>
      <c r="O11" s="44" t="s">
        <v>81</v>
      </c>
      <c r="P11" s="4"/>
      <c r="Q11" s="27">
        <v>193</v>
      </c>
      <c r="R11" s="37">
        <f t="shared" si="0"/>
        <v>99.550000000000011</v>
      </c>
      <c r="S11" s="27">
        <v>193</v>
      </c>
      <c r="T11" s="37">
        <f t="shared" si="1"/>
        <v>112.18000000000002</v>
      </c>
      <c r="U11" s="27">
        <v>193</v>
      </c>
      <c r="V11" s="37">
        <f t="shared" si="2"/>
        <v>21.16</v>
      </c>
      <c r="W11" s="27">
        <v>193</v>
      </c>
      <c r="X11" s="37">
        <f t="shared" si="3"/>
        <v>49.25</v>
      </c>
      <c r="Y11" s="27">
        <v>193</v>
      </c>
      <c r="Z11" s="37">
        <f t="shared" si="4"/>
        <v>46.15</v>
      </c>
      <c r="AA11" s="27">
        <v>193</v>
      </c>
      <c r="AB11" s="37">
        <f t="shared" si="5"/>
        <v>266.95</v>
      </c>
      <c r="AC11" s="27">
        <v>193</v>
      </c>
      <c r="AD11" s="37">
        <f t="shared" si="6"/>
        <v>50.29</v>
      </c>
      <c r="AE11" s="27">
        <v>193</v>
      </c>
      <c r="AF11" s="37">
        <f t="shared" si="7"/>
        <v>57.46</v>
      </c>
      <c r="AG11" s="27">
        <v>193</v>
      </c>
      <c r="AH11" s="37">
        <f t="shared" si="8"/>
        <v>72.75</v>
      </c>
      <c r="AI11" s="27">
        <v>7</v>
      </c>
      <c r="AJ11" s="37">
        <f t="shared" si="9"/>
        <v>125.6</v>
      </c>
      <c r="AK11" s="27">
        <v>7</v>
      </c>
      <c r="AL11" s="42">
        <v>579</v>
      </c>
      <c r="AM11" s="37">
        <f t="shared" si="10"/>
        <v>95.25</v>
      </c>
      <c r="AN11" s="42">
        <v>579</v>
      </c>
      <c r="AO11" s="37">
        <f t="shared" si="11"/>
        <v>86.210000000000008</v>
      </c>
      <c r="AP11" s="42">
        <v>579</v>
      </c>
      <c r="AQ11" s="37">
        <f t="shared" si="12"/>
        <v>190.38</v>
      </c>
      <c r="AR11" s="42">
        <v>579</v>
      </c>
    </row>
    <row r="12" spans="1:44" ht="12" customHeight="1">
      <c r="A12" s="27">
        <v>192</v>
      </c>
      <c r="B12" s="31" t="s">
        <v>82</v>
      </c>
      <c r="C12" s="31" t="s">
        <v>83</v>
      </c>
      <c r="D12" s="32">
        <v>21.21</v>
      </c>
      <c r="E12" s="32">
        <v>49.36</v>
      </c>
      <c r="F12" s="32">
        <v>46.23</v>
      </c>
      <c r="G12" s="31" t="s">
        <v>84</v>
      </c>
      <c r="H12" s="32">
        <v>50.4</v>
      </c>
      <c r="I12" s="32">
        <v>57.58</v>
      </c>
      <c r="J12" s="33">
        <v>73.45</v>
      </c>
      <c r="K12" s="33">
        <v>126.75</v>
      </c>
      <c r="L12" s="27">
        <v>576</v>
      </c>
      <c r="M12" s="31" t="s">
        <v>85</v>
      </c>
      <c r="N12" s="31" t="s">
        <v>86</v>
      </c>
      <c r="O12" s="31" t="s">
        <v>87</v>
      </c>
      <c r="P12" s="4"/>
      <c r="Q12" s="27">
        <v>192</v>
      </c>
      <c r="R12" s="37">
        <f t="shared" si="0"/>
        <v>99.74</v>
      </c>
      <c r="S12" s="27">
        <v>192</v>
      </c>
      <c r="T12" s="37">
        <f t="shared" si="1"/>
        <v>112.38</v>
      </c>
      <c r="U12" s="27">
        <v>192</v>
      </c>
      <c r="V12" s="37">
        <f t="shared" si="2"/>
        <v>21.21</v>
      </c>
      <c r="W12" s="27">
        <v>192</v>
      </c>
      <c r="X12" s="37">
        <f t="shared" si="3"/>
        <v>49.36</v>
      </c>
      <c r="Y12" s="27">
        <v>192</v>
      </c>
      <c r="Z12" s="37">
        <f t="shared" si="4"/>
        <v>46.23</v>
      </c>
      <c r="AA12" s="27">
        <v>192</v>
      </c>
      <c r="AB12" s="37">
        <f t="shared" si="5"/>
        <v>267.45</v>
      </c>
      <c r="AC12" s="27">
        <v>192</v>
      </c>
      <c r="AD12" s="37">
        <f t="shared" si="6"/>
        <v>50.4</v>
      </c>
      <c r="AE12" s="27">
        <v>192</v>
      </c>
      <c r="AF12" s="37">
        <f t="shared" si="7"/>
        <v>57.58</v>
      </c>
      <c r="AG12" s="27">
        <v>192</v>
      </c>
      <c r="AH12" s="37">
        <f t="shared" si="8"/>
        <v>73.45</v>
      </c>
      <c r="AI12" s="27">
        <v>8</v>
      </c>
      <c r="AJ12" s="37">
        <f t="shared" si="9"/>
        <v>126.75</v>
      </c>
      <c r="AK12" s="27">
        <v>8</v>
      </c>
      <c r="AL12" s="42">
        <v>576</v>
      </c>
      <c r="AM12" s="37">
        <f t="shared" si="10"/>
        <v>95.449999999999989</v>
      </c>
      <c r="AN12" s="42">
        <v>576</v>
      </c>
      <c r="AO12" s="37">
        <f t="shared" si="11"/>
        <v>86.4</v>
      </c>
      <c r="AP12" s="42">
        <v>576</v>
      </c>
      <c r="AQ12" s="37">
        <f t="shared" si="12"/>
        <v>190.73999999999998</v>
      </c>
      <c r="AR12" s="42">
        <v>576</v>
      </c>
    </row>
    <row r="13" spans="1:44" ht="12" customHeight="1">
      <c r="A13" s="27">
        <v>191</v>
      </c>
      <c r="B13" s="44" t="s">
        <v>88</v>
      </c>
      <c r="C13" s="44" t="s">
        <v>89</v>
      </c>
      <c r="D13" s="46">
        <v>21.25</v>
      </c>
      <c r="E13" s="46">
        <v>49.47</v>
      </c>
      <c r="F13" s="46">
        <v>46.32</v>
      </c>
      <c r="G13" s="44" t="s">
        <v>90</v>
      </c>
      <c r="H13" s="46">
        <v>50.5</v>
      </c>
      <c r="I13" s="52">
        <v>57.7</v>
      </c>
      <c r="J13" s="47">
        <v>74.150000000000006</v>
      </c>
      <c r="K13" s="47">
        <v>127.9</v>
      </c>
      <c r="L13" s="48">
        <v>573</v>
      </c>
      <c r="M13" s="44" t="s">
        <v>92</v>
      </c>
      <c r="N13" s="44" t="s">
        <v>93</v>
      </c>
      <c r="O13" s="44" t="s">
        <v>94</v>
      </c>
      <c r="P13" s="4"/>
      <c r="Q13" s="27">
        <v>191</v>
      </c>
      <c r="R13" s="37">
        <f t="shared" si="0"/>
        <v>99.94</v>
      </c>
      <c r="S13" s="27">
        <v>191</v>
      </c>
      <c r="T13" s="37">
        <f t="shared" si="1"/>
        <v>112.59000000000002</v>
      </c>
      <c r="U13" s="27">
        <v>191</v>
      </c>
      <c r="V13" s="37">
        <f t="shared" si="2"/>
        <v>21.25</v>
      </c>
      <c r="W13" s="27">
        <v>191</v>
      </c>
      <c r="X13" s="37">
        <f t="shared" si="3"/>
        <v>49.47</v>
      </c>
      <c r="Y13" s="27">
        <v>191</v>
      </c>
      <c r="Z13" s="37">
        <f t="shared" si="4"/>
        <v>46.32</v>
      </c>
      <c r="AA13" s="27">
        <v>191</v>
      </c>
      <c r="AB13" s="37">
        <f t="shared" si="5"/>
        <v>267.95</v>
      </c>
      <c r="AC13" s="27">
        <v>191</v>
      </c>
      <c r="AD13" s="37">
        <f t="shared" si="6"/>
        <v>50.5</v>
      </c>
      <c r="AE13" s="27">
        <v>191</v>
      </c>
      <c r="AF13" s="37">
        <f t="shared" si="7"/>
        <v>57.7</v>
      </c>
      <c r="AG13" s="27">
        <v>191</v>
      </c>
      <c r="AH13" s="37">
        <f t="shared" si="8"/>
        <v>74.150000000000006</v>
      </c>
      <c r="AI13" s="27">
        <v>9</v>
      </c>
      <c r="AJ13" s="37">
        <f t="shared" si="9"/>
        <v>127.9</v>
      </c>
      <c r="AK13" s="27">
        <v>9</v>
      </c>
      <c r="AL13" s="42">
        <v>573</v>
      </c>
      <c r="AM13" s="37">
        <f t="shared" si="10"/>
        <v>95.649999999999991</v>
      </c>
      <c r="AN13" s="42">
        <v>573</v>
      </c>
      <c r="AO13" s="37">
        <f t="shared" si="11"/>
        <v>86.589999999999989</v>
      </c>
      <c r="AP13" s="42">
        <v>573</v>
      </c>
      <c r="AQ13" s="37">
        <f t="shared" si="12"/>
        <v>191.10000000000002</v>
      </c>
      <c r="AR13" s="42">
        <v>573</v>
      </c>
    </row>
    <row r="14" spans="1:44" ht="12" customHeight="1">
      <c r="A14" s="27">
        <v>190</v>
      </c>
      <c r="B14" s="31" t="s">
        <v>96</v>
      </c>
      <c r="C14" s="31" t="s">
        <v>97</v>
      </c>
      <c r="D14" s="32">
        <v>21.29</v>
      </c>
      <c r="E14" s="32">
        <v>49.58</v>
      </c>
      <c r="F14" s="32">
        <v>46.41</v>
      </c>
      <c r="G14" s="31" t="s">
        <v>98</v>
      </c>
      <c r="H14" s="32">
        <v>50.6</v>
      </c>
      <c r="I14" s="32">
        <v>57.81</v>
      </c>
      <c r="J14" s="33">
        <v>74.849999999999994</v>
      </c>
      <c r="K14" s="33">
        <v>129.05000000000001</v>
      </c>
      <c r="L14" s="27">
        <v>570</v>
      </c>
      <c r="M14" s="31" t="s">
        <v>99</v>
      </c>
      <c r="N14" s="31" t="s">
        <v>100</v>
      </c>
      <c r="O14" s="31" t="s">
        <v>101</v>
      </c>
      <c r="P14" s="4"/>
      <c r="Q14" s="27">
        <v>190</v>
      </c>
      <c r="R14" s="37">
        <f t="shared" si="0"/>
        <v>100.12000000000002</v>
      </c>
      <c r="S14" s="27">
        <v>190</v>
      </c>
      <c r="T14" s="37">
        <f t="shared" si="1"/>
        <v>112.8</v>
      </c>
      <c r="U14" s="27">
        <v>190</v>
      </c>
      <c r="V14" s="37">
        <f t="shared" si="2"/>
        <v>21.29</v>
      </c>
      <c r="W14" s="27">
        <v>190</v>
      </c>
      <c r="X14" s="37">
        <f t="shared" si="3"/>
        <v>49.58</v>
      </c>
      <c r="Y14" s="27">
        <v>190</v>
      </c>
      <c r="Z14" s="37">
        <f t="shared" si="4"/>
        <v>46.41</v>
      </c>
      <c r="AA14" s="27">
        <v>190</v>
      </c>
      <c r="AB14" s="37">
        <f t="shared" si="5"/>
        <v>268.45</v>
      </c>
      <c r="AC14" s="27">
        <v>190</v>
      </c>
      <c r="AD14" s="37">
        <f t="shared" si="6"/>
        <v>50.6</v>
      </c>
      <c r="AE14" s="27">
        <v>190</v>
      </c>
      <c r="AF14" s="37">
        <f t="shared" si="7"/>
        <v>57.81</v>
      </c>
      <c r="AG14" s="27">
        <v>190</v>
      </c>
      <c r="AH14" s="37">
        <f t="shared" si="8"/>
        <v>74.849999999999994</v>
      </c>
      <c r="AI14" s="27">
        <v>10</v>
      </c>
      <c r="AJ14" s="37">
        <f t="shared" si="9"/>
        <v>129.05000000000001</v>
      </c>
      <c r="AK14" s="27">
        <v>10</v>
      </c>
      <c r="AL14" s="42">
        <v>570</v>
      </c>
      <c r="AM14" s="37">
        <f t="shared" si="10"/>
        <v>95.859999999999985</v>
      </c>
      <c r="AN14" s="42">
        <v>570</v>
      </c>
      <c r="AO14" s="37">
        <f t="shared" si="11"/>
        <v>86.77</v>
      </c>
      <c r="AP14" s="42">
        <v>570</v>
      </c>
      <c r="AQ14" s="37">
        <f t="shared" si="12"/>
        <v>191.45999999999998</v>
      </c>
      <c r="AR14" s="42">
        <v>570</v>
      </c>
    </row>
    <row r="15" spans="1:44" ht="12" customHeight="1">
      <c r="A15" s="27">
        <v>189</v>
      </c>
      <c r="B15" s="44" t="s">
        <v>102</v>
      </c>
      <c r="C15" s="44" t="s">
        <v>103</v>
      </c>
      <c r="D15" s="46">
        <v>21.33</v>
      </c>
      <c r="E15" s="46">
        <v>49.69</v>
      </c>
      <c r="F15" s="46">
        <v>46.5</v>
      </c>
      <c r="G15" s="44" t="s">
        <v>104</v>
      </c>
      <c r="H15" s="46">
        <v>50.7</v>
      </c>
      <c r="I15" s="52">
        <v>57.93</v>
      </c>
      <c r="J15" s="47">
        <v>75.599999999999994</v>
      </c>
      <c r="K15" s="47">
        <v>130.25</v>
      </c>
      <c r="L15" s="48">
        <v>567</v>
      </c>
      <c r="M15" s="44" t="s">
        <v>105</v>
      </c>
      <c r="N15" s="44" t="s">
        <v>106</v>
      </c>
      <c r="O15" s="44" t="s">
        <v>107</v>
      </c>
      <c r="P15" s="4"/>
      <c r="Q15" s="27">
        <v>189</v>
      </c>
      <c r="R15" s="37">
        <f t="shared" si="0"/>
        <v>100.31</v>
      </c>
      <c r="S15" s="27">
        <v>189</v>
      </c>
      <c r="T15" s="37">
        <f t="shared" si="1"/>
        <v>113.01</v>
      </c>
      <c r="U15" s="27">
        <v>189</v>
      </c>
      <c r="V15" s="37">
        <f t="shared" si="2"/>
        <v>21.33</v>
      </c>
      <c r="W15" s="27">
        <v>189</v>
      </c>
      <c r="X15" s="37">
        <f t="shared" si="3"/>
        <v>49.69</v>
      </c>
      <c r="Y15" s="27">
        <v>189</v>
      </c>
      <c r="Z15" s="37">
        <f t="shared" si="4"/>
        <v>46.5</v>
      </c>
      <c r="AA15" s="27">
        <v>189</v>
      </c>
      <c r="AB15" s="37">
        <f t="shared" si="5"/>
        <v>268.95</v>
      </c>
      <c r="AC15" s="27">
        <v>189</v>
      </c>
      <c r="AD15" s="37">
        <f t="shared" si="6"/>
        <v>50.7</v>
      </c>
      <c r="AE15" s="27">
        <v>189</v>
      </c>
      <c r="AF15" s="37">
        <f t="shared" si="7"/>
        <v>57.93</v>
      </c>
      <c r="AG15" s="27">
        <v>189</v>
      </c>
      <c r="AH15" s="37">
        <f t="shared" si="8"/>
        <v>75.599999999999994</v>
      </c>
      <c r="AI15" s="27">
        <v>11</v>
      </c>
      <c r="AJ15" s="37">
        <f t="shared" si="9"/>
        <v>130.25</v>
      </c>
      <c r="AK15" s="27">
        <v>11</v>
      </c>
      <c r="AL15" s="42">
        <v>567</v>
      </c>
      <c r="AM15" s="37">
        <f t="shared" si="10"/>
        <v>96.06</v>
      </c>
      <c r="AN15" s="42">
        <v>567</v>
      </c>
      <c r="AO15" s="37">
        <f t="shared" si="11"/>
        <v>86.96</v>
      </c>
      <c r="AP15" s="42">
        <v>567</v>
      </c>
      <c r="AQ15" s="37">
        <f t="shared" si="12"/>
        <v>191.83</v>
      </c>
      <c r="AR15" s="42">
        <v>567</v>
      </c>
    </row>
    <row r="16" spans="1:44" ht="12" customHeight="1">
      <c r="A16" s="27">
        <v>188</v>
      </c>
      <c r="B16" s="31" t="s">
        <v>109</v>
      </c>
      <c r="C16" s="31" t="s">
        <v>110</v>
      </c>
      <c r="D16" s="32">
        <v>21.37</v>
      </c>
      <c r="E16" s="32">
        <v>49.8</v>
      </c>
      <c r="F16" s="32">
        <v>46.59</v>
      </c>
      <c r="G16" s="31" t="s">
        <v>111</v>
      </c>
      <c r="H16" s="32">
        <v>50.81</v>
      </c>
      <c r="I16" s="32">
        <v>58.05</v>
      </c>
      <c r="J16" s="33">
        <v>76.3</v>
      </c>
      <c r="K16" s="33">
        <v>131.4</v>
      </c>
      <c r="L16" s="27">
        <v>564</v>
      </c>
      <c r="M16" s="31" t="s">
        <v>112</v>
      </c>
      <c r="N16" s="31" t="s">
        <v>113</v>
      </c>
      <c r="O16" s="31" t="s">
        <v>114</v>
      </c>
      <c r="P16" s="4"/>
      <c r="Q16" s="27">
        <v>188</v>
      </c>
      <c r="R16" s="37">
        <f t="shared" si="0"/>
        <v>100.49999999999999</v>
      </c>
      <c r="S16" s="27">
        <v>188</v>
      </c>
      <c r="T16" s="37">
        <f t="shared" si="1"/>
        <v>113.21999999999998</v>
      </c>
      <c r="U16" s="27">
        <v>188</v>
      </c>
      <c r="V16" s="37">
        <f t="shared" si="2"/>
        <v>21.37</v>
      </c>
      <c r="W16" s="27">
        <v>188</v>
      </c>
      <c r="X16" s="37">
        <f t="shared" si="3"/>
        <v>49.8</v>
      </c>
      <c r="Y16" s="27">
        <v>188</v>
      </c>
      <c r="Z16" s="37">
        <f t="shared" si="4"/>
        <v>46.59</v>
      </c>
      <c r="AA16" s="27">
        <v>188</v>
      </c>
      <c r="AB16" s="37">
        <f t="shared" si="5"/>
        <v>269.45000000000005</v>
      </c>
      <c r="AC16" s="27">
        <v>188</v>
      </c>
      <c r="AD16" s="37">
        <f t="shared" si="6"/>
        <v>50.81</v>
      </c>
      <c r="AE16" s="27">
        <v>188</v>
      </c>
      <c r="AF16" s="37">
        <f t="shared" si="7"/>
        <v>58.05</v>
      </c>
      <c r="AG16" s="27">
        <v>188</v>
      </c>
      <c r="AH16" s="37">
        <f t="shared" si="8"/>
        <v>76.3</v>
      </c>
      <c r="AI16" s="27">
        <v>12</v>
      </c>
      <c r="AJ16" s="37">
        <f t="shared" si="9"/>
        <v>131.4</v>
      </c>
      <c r="AK16" s="27">
        <v>12</v>
      </c>
      <c r="AL16" s="42">
        <v>564</v>
      </c>
      <c r="AM16" s="37">
        <f t="shared" si="10"/>
        <v>96.27000000000001</v>
      </c>
      <c r="AN16" s="42">
        <v>564</v>
      </c>
      <c r="AO16" s="37">
        <f t="shared" si="11"/>
        <v>87.149999999999991</v>
      </c>
      <c r="AP16" s="42">
        <v>564</v>
      </c>
      <c r="AQ16" s="37">
        <f t="shared" si="12"/>
        <v>192.19</v>
      </c>
      <c r="AR16" s="42">
        <v>564</v>
      </c>
    </row>
    <row r="17" spans="1:44" ht="12" customHeight="1">
      <c r="A17" s="27">
        <v>187</v>
      </c>
      <c r="B17" s="44" t="s">
        <v>115</v>
      </c>
      <c r="C17" s="44" t="s">
        <v>116</v>
      </c>
      <c r="D17" s="46">
        <v>21.42</v>
      </c>
      <c r="E17" s="46">
        <v>49.91</v>
      </c>
      <c r="F17" s="46">
        <v>46.68</v>
      </c>
      <c r="G17" s="44" t="s">
        <v>117</v>
      </c>
      <c r="H17" s="46">
        <v>50.91</v>
      </c>
      <c r="I17" s="52">
        <v>58.18</v>
      </c>
      <c r="J17" s="47">
        <v>77</v>
      </c>
      <c r="K17" s="47">
        <v>132.6</v>
      </c>
      <c r="L17" s="48">
        <v>561</v>
      </c>
      <c r="M17" s="44" t="s">
        <v>118</v>
      </c>
      <c r="N17" s="44" t="s">
        <v>119</v>
      </c>
      <c r="O17" s="44" t="s">
        <v>120</v>
      </c>
      <c r="P17" s="4"/>
      <c r="Q17" s="27">
        <v>187</v>
      </c>
      <c r="R17" s="37">
        <f t="shared" si="0"/>
        <v>100.69</v>
      </c>
      <c r="S17" s="27">
        <v>187</v>
      </c>
      <c r="T17" s="37">
        <f t="shared" si="1"/>
        <v>113.44000000000001</v>
      </c>
      <c r="U17" s="27">
        <v>187</v>
      </c>
      <c r="V17" s="37">
        <f t="shared" si="2"/>
        <v>21.42</v>
      </c>
      <c r="W17" s="27">
        <v>187</v>
      </c>
      <c r="X17" s="37">
        <f t="shared" si="3"/>
        <v>49.91</v>
      </c>
      <c r="Y17" s="27">
        <v>187</v>
      </c>
      <c r="Z17" s="37">
        <f t="shared" si="4"/>
        <v>46.68</v>
      </c>
      <c r="AA17" s="27">
        <v>187</v>
      </c>
      <c r="AB17" s="37">
        <f t="shared" si="5"/>
        <v>269.96000000000004</v>
      </c>
      <c r="AC17" s="27">
        <v>187</v>
      </c>
      <c r="AD17" s="37">
        <f t="shared" si="6"/>
        <v>50.91</v>
      </c>
      <c r="AE17" s="27">
        <v>187</v>
      </c>
      <c r="AF17" s="37">
        <f t="shared" si="7"/>
        <v>58.18</v>
      </c>
      <c r="AG17" s="27">
        <v>187</v>
      </c>
      <c r="AH17" s="37">
        <f t="shared" si="8"/>
        <v>77</v>
      </c>
      <c r="AI17" s="27">
        <v>13</v>
      </c>
      <c r="AJ17" s="37">
        <f t="shared" si="9"/>
        <v>132.6</v>
      </c>
      <c r="AK17" s="27">
        <v>13</v>
      </c>
      <c r="AL17" s="42">
        <v>561</v>
      </c>
      <c r="AM17" s="37">
        <f t="shared" si="10"/>
        <v>96.469999999999985</v>
      </c>
      <c r="AN17" s="42">
        <v>561</v>
      </c>
      <c r="AO17" s="37">
        <f t="shared" si="11"/>
        <v>87.339999999999989</v>
      </c>
      <c r="AP17" s="42">
        <v>561</v>
      </c>
      <c r="AQ17" s="37">
        <f t="shared" si="12"/>
        <v>192.56</v>
      </c>
      <c r="AR17" s="42">
        <v>561</v>
      </c>
    </row>
    <row r="18" spans="1:44" ht="12" customHeight="1">
      <c r="A18" s="27">
        <v>186</v>
      </c>
      <c r="B18" s="31" t="s">
        <v>123</v>
      </c>
      <c r="C18" s="31" t="s">
        <v>125</v>
      </c>
      <c r="D18" s="32">
        <v>21.46</v>
      </c>
      <c r="E18" s="32">
        <v>50.02</v>
      </c>
      <c r="F18" s="32">
        <v>46.76</v>
      </c>
      <c r="G18" s="31" t="s">
        <v>126</v>
      </c>
      <c r="H18" s="32">
        <v>51.02</v>
      </c>
      <c r="I18" s="32">
        <v>58.3</v>
      </c>
      <c r="J18" s="33">
        <v>77.75</v>
      </c>
      <c r="K18" s="33">
        <v>133.80000000000001</v>
      </c>
      <c r="L18" s="27">
        <v>558</v>
      </c>
      <c r="M18" s="31" t="s">
        <v>127</v>
      </c>
      <c r="N18" s="31" t="s">
        <v>128</v>
      </c>
      <c r="O18" s="31" t="s">
        <v>129</v>
      </c>
      <c r="P18" s="4"/>
      <c r="Q18" s="27">
        <v>186</v>
      </c>
      <c r="R18" s="37">
        <f t="shared" si="0"/>
        <v>100.88000000000001</v>
      </c>
      <c r="S18" s="27">
        <v>186</v>
      </c>
      <c r="T18" s="37">
        <f t="shared" si="1"/>
        <v>113.64999999999999</v>
      </c>
      <c r="U18" s="27">
        <v>186</v>
      </c>
      <c r="V18" s="37">
        <f t="shared" si="2"/>
        <v>21.46</v>
      </c>
      <c r="W18" s="27">
        <v>186</v>
      </c>
      <c r="X18" s="37">
        <f t="shared" si="3"/>
        <v>50.02</v>
      </c>
      <c r="Y18" s="27">
        <v>186</v>
      </c>
      <c r="Z18" s="37">
        <f t="shared" si="4"/>
        <v>46.76</v>
      </c>
      <c r="AA18" s="27">
        <v>186</v>
      </c>
      <c r="AB18" s="37">
        <f t="shared" si="5"/>
        <v>270.46999999999997</v>
      </c>
      <c r="AC18" s="27">
        <v>186</v>
      </c>
      <c r="AD18" s="37">
        <f t="shared" si="6"/>
        <v>51.02</v>
      </c>
      <c r="AE18" s="27">
        <v>186</v>
      </c>
      <c r="AF18" s="37">
        <f t="shared" si="7"/>
        <v>58.3</v>
      </c>
      <c r="AG18" s="27">
        <v>186</v>
      </c>
      <c r="AH18" s="37">
        <f t="shared" si="8"/>
        <v>77.75</v>
      </c>
      <c r="AI18" s="27">
        <v>14</v>
      </c>
      <c r="AJ18" s="37">
        <f t="shared" si="9"/>
        <v>133.80000000000001</v>
      </c>
      <c r="AK18" s="27">
        <v>14</v>
      </c>
      <c r="AL18" s="42">
        <v>558</v>
      </c>
      <c r="AM18" s="37">
        <f t="shared" si="10"/>
        <v>96.679999999999993</v>
      </c>
      <c r="AN18" s="42">
        <v>558</v>
      </c>
      <c r="AO18" s="37">
        <f t="shared" si="11"/>
        <v>87.53</v>
      </c>
      <c r="AP18" s="42">
        <v>558</v>
      </c>
      <c r="AQ18" s="37">
        <f t="shared" si="12"/>
        <v>192.93000000000004</v>
      </c>
      <c r="AR18" s="42">
        <v>558</v>
      </c>
    </row>
    <row r="19" spans="1:44" ht="12" customHeight="1">
      <c r="A19" s="27">
        <v>185</v>
      </c>
      <c r="B19" s="44" t="s">
        <v>130</v>
      </c>
      <c r="C19" s="44" t="s">
        <v>131</v>
      </c>
      <c r="D19" s="46">
        <v>21.5</v>
      </c>
      <c r="E19" s="46">
        <v>50.13</v>
      </c>
      <c r="F19" s="46">
        <v>46.85</v>
      </c>
      <c r="G19" s="44" t="s">
        <v>132</v>
      </c>
      <c r="H19" s="46">
        <v>51.12</v>
      </c>
      <c r="I19" s="52">
        <v>58.42</v>
      </c>
      <c r="J19" s="47">
        <v>78.5</v>
      </c>
      <c r="K19" s="47">
        <v>135.05000000000001</v>
      </c>
      <c r="L19" s="48">
        <v>555</v>
      </c>
      <c r="M19" s="44" t="s">
        <v>133</v>
      </c>
      <c r="N19" s="44" t="s">
        <v>134</v>
      </c>
      <c r="O19" s="44" t="s">
        <v>135</v>
      </c>
      <c r="P19" s="4"/>
      <c r="Q19" s="27">
        <v>185</v>
      </c>
      <c r="R19" s="37">
        <f t="shared" si="0"/>
        <v>101.07</v>
      </c>
      <c r="S19" s="27">
        <v>185</v>
      </c>
      <c r="T19" s="37">
        <f t="shared" si="1"/>
        <v>113.85999999999999</v>
      </c>
      <c r="U19" s="27">
        <v>185</v>
      </c>
      <c r="V19" s="37">
        <f t="shared" si="2"/>
        <v>21.5</v>
      </c>
      <c r="W19" s="27">
        <v>185</v>
      </c>
      <c r="X19" s="37">
        <f t="shared" si="3"/>
        <v>50.13</v>
      </c>
      <c r="Y19" s="27">
        <v>185</v>
      </c>
      <c r="Z19" s="37">
        <f t="shared" si="4"/>
        <v>46.85</v>
      </c>
      <c r="AA19" s="27">
        <v>185</v>
      </c>
      <c r="AB19" s="37">
        <f t="shared" si="5"/>
        <v>270.98</v>
      </c>
      <c r="AC19" s="27">
        <v>185</v>
      </c>
      <c r="AD19" s="37">
        <f t="shared" si="6"/>
        <v>51.12</v>
      </c>
      <c r="AE19" s="27">
        <v>185</v>
      </c>
      <c r="AF19" s="37">
        <f t="shared" si="7"/>
        <v>58.42</v>
      </c>
      <c r="AG19" s="27">
        <v>185</v>
      </c>
      <c r="AH19" s="37">
        <f t="shared" si="8"/>
        <v>78.5</v>
      </c>
      <c r="AI19" s="27">
        <v>15</v>
      </c>
      <c r="AJ19" s="37">
        <f t="shared" si="9"/>
        <v>135.05000000000001</v>
      </c>
      <c r="AK19" s="27">
        <v>15</v>
      </c>
      <c r="AL19" s="42">
        <v>555</v>
      </c>
      <c r="AM19" s="37">
        <f t="shared" si="10"/>
        <v>96.89</v>
      </c>
      <c r="AN19" s="42">
        <v>555</v>
      </c>
      <c r="AO19" s="37">
        <f t="shared" si="11"/>
        <v>87.72</v>
      </c>
      <c r="AP19" s="42">
        <v>555</v>
      </c>
      <c r="AQ19" s="37">
        <f t="shared" si="12"/>
        <v>193.3</v>
      </c>
      <c r="AR19" s="42">
        <v>555</v>
      </c>
    </row>
    <row r="20" spans="1:44" ht="12" customHeight="1">
      <c r="A20" s="27">
        <v>184</v>
      </c>
      <c r="B20" s="31" t="s">
        <v>136</v>
      </c>
      <c r="C20" s="31" t="s">
        <v>137</v>
      </c>
      <c r="D20" s="32">
        <v>21.55</v>
      </c>
      <c r="E20" s="32">
        <v>50.25</v>
      </c>
      <c r="F20" s="32">
        <v>46.94</v>
      </c>
      <c r="G20" s="31" t="s">
        <v>138</v>
      </c>
      <c r="H20" s="32">
        <v>51.23</v>
      </c>
      <c r="I20" s="32">
        <v>58.54</v>
      </c>
      <c r="J20" s="33">
        <v>79.25</v>
      </c>
      <c r="K20" s="33">
        <v>136.25</v>
      </c>
      <c r="L20" s="27">
        <v>552</v>
      </c>
      <c r="M20" s="31" t="s">
        <v>139</v>
      </c>
      <c r="N20" s="31" t="s">
        <v>140</v>
      </c>
      <c r="O20" s="31" t="s">
        <v>141</v>
      </c>
      <c r="P20" s="4"/>
      <c r="Q20" s="27">
        <v>184</v>
      </c>
      <c r="R20" s="37">
        <f t="shared" si="0"/>
        <v>101.25999999999999</v>
      </c>
      <c r="S20" s="27">
        <v>184</v>
      </c>
      <c r="T20" s="37">
        <f t="shared" si="1"/>
        <v>114.08</v>
      </c>
      <c r="U20" s="27">
        <v>184</v>
      </c>
      <c r="V20" s="37">
        <f t="shared" si="2"/>
        <v>21.55</v>
      </c>
      <c r="W20" s="27">
        <v>184</v>
      </c>
      <c r="X20" s="37">
        <f t="shared" si="3"/>
        <v>50.25</v>
      </c>
      <c r="Y20" s="27">
        <v>184</v>
      </c>
      <c r="Z20" s="37">
        <f t="shared" si="4"/>
        <v>46.94</v>
      </c>
      <c r="AA20" s="27">
        <v>184</v>
      </c>
      <c r="AB20" s="37">
        <f t="shared" si="5"/>
        <v>271.49</v>
      </c>
      <c r="AC20" s="27">
        <v>184</v>
      </c>
      <c r="AD20" s="37">
        <f t="shared" si="6"/>
        <v>51.23</v>
      </c>
      <c r="AE20" s="27">
        <v>184</v>
      </c>
      <c r="AF20" s="37">
        <f t="shared" si="7"/>
        <v>58.54</v>
      </c>
      <c r="AG20" s="27">
        <v>184</v>
      </c>
      <c r="AH20" s="37">
        <f t="shared" si="8"/>
        <v>79.25</v>
      </c>
      <c r="AI20" s="27">
        <v>16</v>
      </c>
      <c r="AJ20" s="37">
        <f t="shared" si="9"/>
        <v>136.25</v>
      </c>
      <c r="AK20" s="27">
        <v>16</v>
      </c>
      <c r="AL20" s="42">
        <v>552</v>
      </c>
      <c r="AM20" s="37">
        <f t="shared" si="10"/>
        <v>97.100000000000009</v>
      </c>
      <c r="AN20" s="42">
        <v>552</v>
      </c>
      <c r="AO20" s="37">
        <f t="shared" si="11"/>
        <v>87.91</v>
      </c>
      <c r="AP20" s="42">
        <v>552</v>
      </c>
      <c r="AQ20" s="37">
        <f t="shared" si="12"/>
        <v>193.67</v>
      </c>
      <c r="AR20" s="42">
        <v>552</v>
      </c>
    </row>
    <row r="21" spans="1:44" ht="12" customHeight="1">
      <c r="A21" s="27">
        <v>183</v>
      </c>
      <c r="B21" s="44" t="s">
        <v>142</v>
      </c>
      <c r="C21" s="44" t="s">
        <v>143</v>
      </c>
      <c r="D21" s="46">
        <v>21.59</v>
      </c>
      <c r="E21" s="46">
        <v>50.36</v>
      </c>
      <c r="F21" s="46">
        <v>47.03</v>
      </c>
      <c r="G21" s="44" t="s">
        <v>144</v>
      </c>
      <c r="H21" s="46">
        <v>51.33</v>
      </c>
      <c r="I21" s="52">
        <v>58.66</v>
      </c>
      <c r="J21" s="47">
        <v>80</v>
      </c>
      <c r="K21" s="47">
        <v>137.5</v>
      </c>
      <c r="L21" s="48">
        <v>549</v>
      </c>
      <c r="M21" s="44" t="s">
        <v>145</v>
      </c>
      <c r="N21" s="44" t="s">
        <v>147</v>
      </c>
      <c r="O21" s="44" t="s">
        <v>148</v>
      </c>
      <c r="P21" s="4"/>
      <c r="Q21" s="27">
        <v>183</v>
      </c>
      <c r="R21" s="37">
        <f t="shared" si="0"/>
        <v>101.46000000000001</v>
      </c>
      <c r="S21" s="27">
        <v>183</v>
      </c>
      <c r="T21" s="37">
        <f t="shared" si="1"/>
        <v>114.29</v>
      </c>
      <c r="U21" s="27">
        <v>183</v>
      </c>
      <c r="V21" s="37">
        <f t="shared" si="2"/>
        <v>21.59</v>
      </c>
      <c r="W21" s="27">
        <v>183</v>
      </c>
      <c r="X21" s="37">
        <f t="shared" si="3"/>
        <v>50.36</v>
      </c>
      <c r="Y21" s="27">
        <v>183</v>
      </c>
      <c r="Z21" s="37">
        <f t="shared" si="4"/>
        <v>47.03</v>
      </c>
      <c r="AA21" s="27">
        <v>183</v>
      </c>
      <c r="AB21" s="37">
        <f t="shared" si="5"/>
        <v>272</v>
      </c>
      <c r="AC21" s="27">
        <v>183</v>
      </c>
      <c r="AD21" s="37">
        <f t="shared" si="6"/>
        <v>51.33</v>
      </c>
      <c r="AE21" s="27">
        <v>183</v>
      </c>
      <c r="AF21" s="37">
        <f t="shared" si="7"/>
        <v>58.66</v>
      </c>
      <c r="AG21" s="27">
        <v>183</v>
      </c>
      <c r="AH21" s="37">
        <f t="shared" si="8"/>
        <v>80</v>
      </c>
      <c r="AI21" s="27">
        <v>17</v>
      </c>
      <c r="AJ21" s="37">
        <f t="shared" si="9"/>
        <v>137.5</v>
      </c>
      <c r="AK21" s="27">
        <v>17</v>
      </c>
      <c r="AL21" s="42">
        <v>549</v>
      </c>
      <c r="AM21" s="37">
        <f t="shared" si="10"/>
        <v>97.3</v>
      </c>
      <c r="AN21" s="42">
        <v>549</v>
      </c>
      <c r="AO21" s="37">
        <f t="shared" si="11"/>
        <v>88.11</v>
      </c>
      <c r="AP21" s="42">
        <v>549</v>
      </c>
      <c r="AQ21" s="37">
        <f t="shared" si="12"/>
        <v>194.04</v>
      </c>
      <c r="AR21" s="42">
        <v>549</v>
      </c>
    </row>
    <row r="22" spans="1:44" ht="12" customHeight="1">
      <c r="A22" s="27">
        <v>182</v>
      </c>
      <c r="B22" s="31" t="s">
        <v>150</v>
      </c>
      <c r="C22" s="31" t="s">
        <v>151</v>
      </c>
      <c r="D22" s="32">
        <v>21.63</v>
      </c>
      <c r="E22" s="32">
        <v>50.47</v>
      </c>
      <c r="F22" s="32">
        <v>47.13</v>
      </c>
      <c r="G22" s="31" t="s">
        <v>152</v>
      </c>
      <c r="H22" s="32">
        <v>51.44</v>
      </c>
      <c r="I22" s="32">
        <v>58.79</v>
      </c>
      <c r="J22" s="33">
        <v>80.8</v>
      </c>
      <c r="K22" s="33">
        <v>138.75</v>
      </c>
      <c r="L22" s="27">
        <v>546</v>
      </c>
      <c r="M22" s="31" t="s">
        <v>153</v>
      </c>
      <c r="N22" s="31" t="s">
        <v>154</v>
      </c>
      <c r="O22" s="31" t="s">
        <v>155</v>
      </c>
      <c r="P22" s="4"/>
      <c r="Q22" s="27">
        <v>182</v>
      </c>
      <c r="R22" s="37">
        <f t="shared" si="0"/>
        <v>101.64999999999999</v>
      </c>
      <c r="S22" s="27">
        <v>182</v>
      </c>
      <c r="T22" s="37">
        <f t="shared" si="1"/>
        <v>114.51</v>
      </c>
      <c r="U22" s="27">
        <v>182</v>
      </c>
      <c r="V22" s="37">
        <f t="shared" si="2"/>
        <v>21.63</v>
      </c>
      <c r="W22" s="27">
        <v>182</v>
      </c>
      <c r="X22" s="37">
        <f t="shared" si="3"/>
        <v>50.47</v>
      </c>
      <c r="Y22" s="27">
        <v>182</v>
      </c>
      <c r="Z22" s="37">
        <f t="shared" si="4"/>
        <v>47.13</v>
      </c>
      <c r="AA22" s="27">
        <v>182</v>
      </c>
      <c r="AB22" s="37">
        <f t="shared" si="5"/>
        <v>272.52</v>
      </c>
      <c r="AC22" s="27">
        <v>182</v>
      </c>
      <c r="AD22" s="37">
        <f t="shared" si="6"/>
        <v>51.44</v>
      </c>
      <c r="AE22" s="27">
        <v>182</v>
      </c>
      <c r="AF22" s="37">
        <f t="shared" si="7"/>
        <v>58.79</v>
      </c>
      <c r="AG22" s="27">
        <v>182</v>
      </c>
      <c r="AH22" s="37">
        <f t="shared" si="8"/>
        <v>80.8</v>
      </c>
      <c r="AI22" s="27">
        <v>18</v>
      </c>
      <c r="AJ22" s="37">
        <f t="shared" si="9"/>
        <v>138.75</v>
      </c>
      <c r="AK22" s="27">
        <v>18</v>
      </c>
      <c r="AL22" s="42">
        <v>546</v>
      </c>
      <c r="AM22" s="37">
        <f t="shared" si="10"/>
        <v>97.52</v>
      </c>
      <c r="AN22" s="42">
        <v>546</v>
      </c>
      <c r="AO22" s="37">
        <f t="shared" si="11"/>
        <v>88.3</v>
      </c>
      <c r="AP22" s="42">
        <v>546</v>
      </c>
      <c r="AQ22" s="37">
        <f t="shared" si="12"/>
        <v>194.40999999999997</v>
      </c>
      <c r="AR22" s="42">
        <v>546</v>
      </c>
    </row>
    <row r="23" spans="1:44" ht="12" customHeight="1">
      <c r="A23" s="27">
        <v>181</v>
      </c>
      <c r="B23" s="44" t="s">
        <v>158</v>
      </c>
      <c r="C23" s="44" t="s">
        <v>159</v>
      </c>
      <c r="D23" s="46">
        <v>21.67</v>
      </c>
      <c r="E23" s="46">
        <v>50.59</v>
      </c>
      <c r="F23" s="46">
        <v>47.22</v>
      </c>
      <c r="G23" s="44" t="s">
        <v>160</v>
      </c>
      <c r="H23" s="46">
        <v>51.54</v>
      </c>
      <c r="I23" s="52">
        <v>58.91</v>
      </c>
      <c r="J23" s="47">
        <v>81.599999999999994</v>
      </c>
      <c r="K23" s="47">
        <v>140</v>
      </c>
      <c r="L23" s="48">
        <v>543</v>
      </c>
      <c r="M23" s="44" t="s">
        <v>162</v>
      </c>
      <c r="N23" s="44" t="s">
        <v>163</v>
      </c>
      <c r="O23" s="44" t="s">
        <v>164</v>
      </c>
      <c r="P23" s="4"/>
      <c r="Q23" s="27">
        <v>181</v>
      </c>
      <c r="R23" s="37">
        <f t="shared" si="0"/>
        <v>101.85</v>
      </c>
      <c r="S23" s="27">
        <v>181</v>
      </c>
      <c r="T23" s="37">
        <f t="shared" si="1"/>
        <v>114.72999999999999</v>
      </c>
      <c r="U23" s="27">
        <v>181</v>
      </c>
      <c r="V23" s="37">
        <f t="shared" si="2"/>
        <v>21.67</v>
      </c>
      <c r="W23" s="27">
        <v>181</v>
      </c>
      <c r="X23" s="37">
        <f t="shared" si="3"/>
        <v>50.59</v>
      </c>
      <c r="Y23" s="27">
        <v>181</v>
      </c>
      <c r="Z23" s="37">
        <f t="shared" si="4"/>
        <v>47.22</v>
      </c>
      <c r="AA23" s="27">
        <v>181</v>
      </c>
      <c r="AB23" s="37">
        <f t="shared" si="5"/>
        <v>273.02999999999997</v>
      </c>
      <c r="AC23" s="27">
        <v>181</v>
      </c>
      <c r="AD23" s="37">
        <f t="shared" si="6"/>
        <v>51.54</v>
      </c>
      <c r="AE23" s="27">
        <v>181</v>
      </c>
      <c r="AF23" s="37">
        <f t="shared" si="7"/>
        <v>58.91</v>
      </c>
      <c r="AG23" s="27">
        <v>181</v>
      </c>
      <c r="AH23" s="37">
        <f t="shared" si="8"/>
        <v>81.599999999999994</v>
      </c>
      <c r="AI23" s="27">
        <v>19</v>
      </c>
      <c r="AJ23" s="37">
        <f t="shared" si="9"/>
        <v>140</v>
      </c>
      <c r="AK23" s="27">
        <v>19</v>
      </c>
      <c r="AL23" s="42">
        <v>543</v>
      </c>
      <c r="AM23" s="37">
        <f t="shared" si="10"/>
        <v>97.729999999999976</v>
      </c>
      <c r="AN23" s="42">
        <v>543</v>
      </c>
      <c r="AO23" s="37">
        <f t="shared" si="11"/>
        <v>88.49</v>
      </c>
      <c r="AP23" s="42">
        <v>543</v>
      </c>
      <c r="AQ23" s="37">
        <f t="shared" si="12"/>
        <v>194.79</v>
      </c>
      <c r="AR23" s="42">
        <v>543</v>
      </c>
    </row>
    <row r="24" spans="1:44" ht="12" customHeight="1">
      <c r="A24" s="27">
        <v>180</v>
      </c>
      <c r="B24" s="31" t="s">
        <v>166</v>
      </c>
      <c r="C24" s="31" t="s">
        <v>167</v>
      </c>
      <c r="D24" s="32">
        <v>21.72</v>
      </c>
      <c r="E24" s="32">
        <v>50.7</v>
      </c>
      <c r="F24" s="32">
        <v>47.31</v>
      </c>
      <c r="G24" s="31" t="s">
        <v>168</v>
      </c>
      <c r="H24" s="32">
        <v>51.65</v>
      </c>
      <c r="I24" s="32">
        <v>59.04</v>
      </c>
      <c r="J24" s="33">
        <v>82.35</v>
      </c>
      <c r="K24" s="33">
        <v>141.30000000000001</v>
      </c>
      <c r="L24" s="27">
        <v>540</v>
      </c>
      <c r="M24" s="31" t="s">
        <v>169</v>
      </c>
      <c r="N24" s="31" t="s">
        <v>170</v>
      </c>
      <c r="O24" s="31" t="s">
        <v>171</v>
      </c>
      <c r="P24" s="4"/>
      <c r="Q24" s="27">
        <v>180</v>
      </c>
      <c r="R24" s="37">
        <f t="shared" si="0"/>
        <v>102.04</v>
      </c>
      <c r="S24" s="27">
        <v>180</v>
      </c>
      <c r="T24" s="37">
        <f t="shared" si="1"/>
        <v>114.94</v>
      </c>
      <c r="U24" s="27">
        <v>180</v>
      </c>
      <c r="V24" s="37">
        <f t="shared" si="2"/>
        <v>21.72</v>
      </c>
      <c r="W24" s="27">
        <v>180</v>
      </c>
      <c r="X24" s="37">
        <f t="shared" si="3"/>
        <v>50.7</v>
      </c>
      <c r="Y24" s="27">
        <v>180</v>
      </c>
      <c r="Z24" s="37">
        <f t="shared" si="4"/>
        <v>47.31</v>
      </c>
      <c r="AA24" s="27">
        <v>180</v>
      </c>
      <c r="AB24" s="37">
        <f t="shared" si="5"/>
        <v>273.54999999999995</v>
      </c>
      <c r="AC24" s="27">
        <v>180</v>
      </c>
      <c r="AD24" s="37">
        <f t="shared" si="6"/>
        <v>51.65</v>
      </c>
      <c r="AE24" s="27">
        <v>180</v>
      </c>
      <c r="AF24" s="37">
        <f t="shared" si="7"/>
        <v>59.04</v>
      </c>
      <c r="AG24" s="27">
        <v>180</v>
      </c>
      <c r="AH24" s="37">
        <f t="shared" si="8"/>
        <v>82.35</v>
      </c>
      <c r="AI24" s="27">
        <v>20</v>
      </c>
      <c r="AJ24" s="37">
        <f t="shared" si="9"/>
        <v>141.30000000000001</v>
      </c>
      <c r="AK24" s="27">
        <v>20</v>
      </c>
      <c r="AL24" s="42">
        <v>540</v>
      </c>
      <c r="AM24" s="37">
        <f t="shared" si="10"/>
        <v>97.940000000000012</v>
      </c>
      <c r="AN24" s="42">
        <v>540</v>
      </c>
      <c r="AO24" s="37">
        <f t="shared" si="11"/>
        <v>88.69</v>
      </c>
      <c r="AP24" s="42">
        <v>540</v>
      </c>
      <c r="AQ24" s="37">
        <f t="shared" si="12"/>
        <v>195.16000000000003</v>
      </c>
      <c r="AR24" s="42">
        <v>540</v>
      </c>
    </row>
    <row r="25" spans="1:44" ht="12" customHeight="1">
      <c r="A25" s="27">
        <v>179</v>
      </c>
      <c r="B25" s="44" t="s">
        <v>172</v>
      </c>
      <c r="C25" s="44" t="s">
        <v>173</v>
      </c>
      <c r="D25" s="46">
        <v>21.76</v>
      </c>
      <c r="E25" s="46">
        <v>50.82</v>
      </c>
      <c r="F25" s="46">
        <v>47.4</v>
      </c>
      <c r="G25" s="44" t="s">
        <v>174</v>
      </c>
      <c r="H25" s="46">
        <v>51.76</v>
      </c>
      <c r="I25" s="52">
        <v>59.16</v>
      </c>
      <c r="J25" s="47">
        <v>83.15</v>
      </c>
      <c r="K25" s="47">
        <v>142.55000000000001</v>
      </c>
      <c r="L25" s="48">
        <v>537</v>
      </c>
      <c r="M25" s="44" t="s">
        <v>175</v>
      </c>
      <c r="N25" s="44" t="s">
        <v>176</v>
      </c>
      <c r="O25" s="44" t="s">
        <v>177</v>
      </c>
      <c r="P25" s="4"/>
      <c r="Q25" s="27">
        <v>179</v>
      </c>
      <c r="R25" s="37">
        <f t="shared" si="0"/>
        <v>102.24</v>
      </c>
      <c r="S25" s="27">
        <v>179</v>
      </c>
      <c r="T25" s="37">
        <f t="shared" si="1"/>
        <v>115.16</v>
      </c>
      <c r="U25" s="27">
        <v>179</v>
      </c>
      <c r="V25" s="37">
        <f t="shared" si="2"/>
        <v>21.76</v>
      </c>
      <c r="W25" s="27">
        <v>179</v>
      </c>
      <c r="X25" s="37">
        <f t="shared" si="3"/>
        <v>50.82</v>
      </c>
      <c r="Y25" s="27">
        <v>179</v>
      </c>
      <c r="Z25" s="37">
        <f t="shared" si="4"/>
        <v>47.4</v>
      </c>
      <c r="AA25" s="27">
        <v>179</v>
      </c>
      <c r="AB25" s="37">
        <f t="shared" si="5"/>
        <v>274.07000000000005</v>
      </c>
      <c r="AC25" s="27">
        <v>179</v>
      </c>
      <c r="AD25" s="37">
        <f t="shared" si="6"/>
        <v>51.76</v>
      </c>
      <c r="AE25" s="27">
        <v>179</v>
      </c>
      <c r="AF25" s="37">
        <f t="shared" si="7"/>
        <v>59.16</v>
      </c>
      <c r="AG25" s="27">
        <v>179</v>
      </c>
      <c r="AH25" s="37">
        <f t="shared" si="8"/>
        <v>83.15</v>
      </c>
      <c r="AI25" s="27">
        <v>21</v>
      </c>
      <c r="AJ25" s="37">
        <f t="shared" si="9"/>
        <v>142.55000000000001</v>
      </c>
      <c r="AK25" s="27">
        <v>21</v>
      </c>
      <c r="AL25" s="42">
        <v>537</v>
      </c>
      <c r="AM25" s="37">
        <f t="shared" si="10"/>
        <v>98.149999999999991</v>
      </c>
      <c r="AN25" s="42">
        <v>537</v>
      </c>
      <c r="AO25" s="37">
        <f t="shared" si="11"/>
        <v>88.88000000000001</v>
      </c>
      <c r="AP25" s="42">
        <v>537</v>
      </c>
      <c r="AQ25" s="37">
        <f t="shared" si="12"/>
        <v>195.54</v>
      </c>
      <c r="AR25" s="42">
        <v>537</v>
      </c>
    </row>
    <row r="26" spans="1:44" ht="12" customHeight="1">
      <c r="A26" s="27">
        <v>178</v>
      </c>
      <c r="B26" s="31" t="s">
        <v>179</v>
      </c>
      <c r="C26" s="31" t="s">
        <v>180</v>
      </c>
      <c r="D26" s="32">
        <v>21.81</v>
      </c>
      <c r="E26" s="32">
        <v>50.94</v>
      </c>
      <c r="F26" s="32">
        <v>47.49</v>
      </c>
      <c r="G26" s="31" t="s">
        <v>181</v>
      </c>
      <c r="H26" s="32">
        <v>51.87</v>
      </c>
      <c r="I26" s="32">
        <v>59.29</v>
      </c>
      <c r="J26" s="33">
        <v>83.95</v>
      </c>
      <c r="K26" s="33">
        <v>143.85</v>
      </c>
      <c r="L26" s="27">
        <v>534</v>
      </c>
      <c r="M26" s="31" t="s">
        <v>182</v>
      </c>
      <c r="N26" s="31" t="s">
        <v>183</v>
      </c>
      <c r="O26" s="31" t="s">
        <v>184</v>
      </c>
      <c r="P26" s="4"/>
      <c r="Q26" s="27">
        <v>178</v>
      </c>
      <c r="R26" s="37">
        <f t="shared" si="0"/>
        <v>102.44</v>
      </c>
      <c r="S26" s="27">
        <v>178</v>
      </c>
      <c r="T26" s="37">
        <f t="shared" si="1"/>
        <v>115.38000000000001</v>
      </c>
      <c r="U26" s="27">
        <v>178</v>
      </c>
      <c r="V26" s="37">
        <f t="shared" si="2"/>
        <v>21.81</v>
      </c>
      <c r="W26" s="27">
        <v>178</v>
      </c>
      <c r="X26" s="37">
        <f t="shared" si="3"/>
        <v>50.94</v>
      </c>
      <c r="Y26" s="27">
        <v>178</v>
      </c>
      <c r="Z26" s="37">
        <f t="shared" si="4"/>
        <v>47.49</v>
      </c>
      <c r="AA26" s="27">
        <v>178</v>
      </c>
      <c r="AB26" s="37">
        <f t="shared" si="5"/>
        <v>274.59999999999997</v>
      </c>
      <c r="AC26" s="27">
        <v>178</v>
      </c>
      <c r="AD26" s="37">
        <f t="shared" si="6"/>
        <v>51.87</v>
      </c>
      <c r="AE26" s="27">
        <v>178</v>
      </c>
      <c r="AF26" s="37">
        <f t="shared" si="7"/>
        <v>59.29</v>
      </c>
      <c r="AG26" s="27">
        <v>178</v>
      </c>
      <c r="AH26" s="37">
        <f t="shared" si="8"/>
        <v>83.95</v>
      </c>
      <c r="AI26" s="27">
        <v>22</v>
      </c>
      <c r="AJ26" s="37">
        <f t="shared" si="9"/>
        <v>143.85</v>
      </c>
      <c r="AK26" s="27">
        <v>22</v>
      </c>
      <c r="AL26" s="42">
        <v>534</v>
      </c>
      <c r="AM26" s="37">
        <f t="shared" si="10"/>
        <v>98.36999999999999</v>
      </c>
      <c r="AN26" s="42">
        <v>534</v>
      </c>
      <c r="AO26" s="37">
        <f t="shared" si="11"/>
        <v>89.08</v>
      </c>
      <c r="AP26" s="42">
        <v>534</v>
      </c>
      <c r="AQ26" s="37">
        <f t="shared" si="12"/>
        <v>195.92000000000002</v>
      </c>
      <c r="AR26" s="42">
        <v>534</v>
      </c>
    </row>
    <row r="27" spans="1:44" ht="12" customHeight="1">
      <c r="A27" s="27">
        <v>177</v>
      </c>
      <c r="B27" s="44" t="s">
        <v>187</v>
      </c>
      <c r="C27" s="44" t="s">
        <v>188</v>
      </c>
      <c r="D27" s="46">
        <v>21.85</v>
      </c>
      <c r="E27" s="46">
        <v>51.05</v>
      </c>
      <c r="F27" s="46">
        <v>47.58</v>
      </c>
      <c r="G27" s="44" t="s">
        <v>189</v>
      </c>
      <c r="H27" s="46">
        <v>51.97</v>
      </c>
      <c r="I27" s="52">
        <v>59.41</v>
      </c>
      <c r="J27" s="47">
        <v>84.75</v>
      </c>
      <c r="K27" s="47">
        <v>145.19999999999999</v>
      </c>
      <c r="L27" s="48">
        <v>531</v>
      </c>
      <c r="M27" s="44" t="s">
        <v>190</v>
      </c>
      <c r="N27" s="44" t="s">
        <v>191</v>
      </c>
      <c r="O27" s="44" t="s">
        <v>192</v>
      </c>
      <c r="P27" s="4"/>
      <c r="Q27" s="27">
        <v>177</v>
      </c>
      <c r="R27" s="37">
        <f t="shared" si="0"/>
        <v>102.64</v>
      </c>
      <c r="S27" s="27">
        <v>177</v>
      </c>
      <c r="T27" s="37">
        <f t="shared" si="1"/>
        <v>115.6</v>
      </c>
      <c r="U27" s="27">
        <v>177</v>
      </c>
      <c r="V27" s="37">
        <f t="shared" si="2"/>
        <v>21.85</v>
      </c>
      <c r="W27" s="27">
        <v>177</v>
      </c>
      <c r="X27" s="37">
        <f t="shared" si="3"/>
        <v>51.05</v>
      </c>
      <c r="Y27" s="27">
        <v>177</v>
      </c>
      <c r="Z27" s="37">
        <f t="shared" si="4"/>
        <v>47.58</v>
      </c>
      <c r="AA27" s="27">
        <v>177</v>
      </c>
      <c r="AB27" s="37">
        <f t="shared" si="5"/>
        <v>275.11999999999995</v>
      </c>
      <c r="AC27" s="27">
        <v>177</v>
      </c>
      <c r="AD27" s="37">
        <f t="shared" si="6"/>
        <v>51.97</v>
      </c>
      <c r="AE27" s="27">
        <v>177</v>
      </c>
      <c r="AF27" s="37">
        <f t="shared" si="7"/>
        <v>59.41</v>
      </c>
      <c r="AG27" s="27">
        <v>177</v>
      </c>
      <c r="AH27" s="37">
        <f t="shared" si="8"/>
        <v>84.75</v>
      </c>
      <c r="AI27" s="27">
        <v>23</v>
      </c>
      <c r="AJ27" s="37">
        <f t="shared" si="9"/>
        <v>145.19999999999999</v>
      </c>
      <c r="AK27" s="27">
        <v>23</v>
      </c>
      <c r="AL27" s="42">
        <v>531</v>
      </c>
      <c r="AM27" s="37">
        <f t="shared" si="10"/>
        <v>98.58</v>
      </c>
      <c r="AN27" s="42">
        <v>531</v>
      </c>
      <c r="AO27" s="37">
        <f t="shared" si="11"/>
        <v>89.28</v>
      </c>
      <c r="AP27" s="42">
        <v>531</v>
      </c>
      <c r="AQ27" s="37">
        <f t="shared" si="12"/>
        <v>196.29999999999998</v>
      </c>
      <c r="AR27" s="42">
        <v>531</v>
      </c>
    </row>
    <row r="28" spans="1:44" ht="12" customHeight="1">
      <c r="A28" s="27">
        <v>176</v>
      </c>
      <c r="B28" s="31" t="s">
        <v>194</v>
      </c>
      <c r="C28" s="31" t="s">
        <v>195</v>
      </c>
      <c r="D28" s="32">
        <v>21.9</v>
      </c>
      <c r="E28" s="32">
        <v>51.17</v>
      </c>
      <c r="F28" s="32">
        <v>47.68</v>
      </c>
      <c r="G28" s="31" t="s">
        <v>196</v>
      </c>
      <c r="H28" s="32">
        <v>52.08</v>
      </c>
      <c r="I28" s="32">
        <v>59.54</v>
      </c>
      <c r="J28" s="33">
        <v>85.55</v>
      </c>
      <c r="K28" s="33">
        <v>146.5</v>
      </c>
      <c r="L28" s="27">
        <v>528</v>
      </c>
      <c r="M28" s="31" t="s">
        <v>197</v>
      </c>
      <c r="N28" s="31" t="s">
        <v>198</v>
      </c>
      <c r="O28" s="31" t="s">
        <v>199</v>
      </c>
      <c r="P28" s="8"/>
      <c r="Q28" s="27">
        <v>176</v>
      </c>
      <c r="R28" s="37">
        <f t="shared" si="0"/>
        <v>102.83999999999999</v>
      </c>
      <c r="S28" s="27">
        <v>176</v>
      </c>
      <c r="T28" s="37">
        <f t="shared" si="1"/>
        <v>115.82000000000001</v>
      </c>
      <c r="U28" s="27">
        <v>176</v>
      </c>
      <c r="V28" s="37">
        <f t="shared" si="2"/>
        <v>21.9</v>
      </c>
      <c r="W28" s="27">
        <v>176</v>
      </c>
      <c r="X28" s="37">
        <f t="shared" si="3"/>
        <v>51.17</v>
      </c>
      <c r="Y28" s="27">
        <v>176</v>
      </c>
      <c r="Z28" s="37">
        <f t="shared" si="4"/>
        <v>47.68</v>
      </c>
      <c r="AA28" s="27">
        <v>176</v>
      </c>
      <c r="AB28" s="37">
        <f t="shared" si="5"/>
        <v>275.64999999999998</v>
      </c>
      <c r="AC28" s="27">
        <v>176</v>
      </c>
      <c r="AD28" s="37">
        <f t="shared" si="6"/>
        <v>52.08</v>
      </c>
      <c r="AE28" s="27">
        <v>176</v>
      </c>
      <c r="AF28" s="37">
        <f t="shared" si="7"/>
        <v>59.54</v>
      </c>
      <c r="AG28" s="27">
        <v>176</v>
      </c>
      <c r="AH28" s="37">
        <f t="shared" si="8"/>
        <v>85.55</v>
      </c>
      <c r="AI28" s="27">
        <v>24</v>
      </c>
      <c r="AJ28" s="37">
        <f t="shared" si="9"/>
        <v>146.5</v>
      </c>
      <c r="AK28" s="27">
        <v>24</v>
      </c>
      <c r="AL28" s="42">
        <v>528</v>
      </c>
      <c r="AM28" s="37">
        <f t="shared" si="10"/>
        <v>98.799999999999983</v>
      </c>
      <c r="AN28" s="42">
        <v>528</v>
      </c>
      <c r="AO28" s="37">
        <f t="shared" si="11"/>
        <v>89.48</v>
      </c>
      <c r="AP28" s="42">
        <v>528</v>
      </c>
      <c r="AQ28" s="37">
        <f t="shared" si="12"/>
        <v>196.69</v>
      </c>
      <c r="AR28" s="42">
        <v>528</v>
      </c>
    </row>
    <row r="29" spans="1:44" ht="12" customHeight="1">
      <c r="A29" s="27">
        <v>175</v>
      </c>
      <c r="B29" s="44" t="s">
        <v>200</v>
      </c>
      <c r="C29" s="44" t="s">
        <v>201</v>
      </c>
      <c r="D29" s="46">
        <v>21.94</v>
      </c>
      <c r="E29" s="46">
        <v>51.29</v>
      </c>
      <c r="F29" s="46">
        <v>47.77</v>
      </c>
      <c r="G29" s="44" t="s">
        <v>202</v>
      </c>
      <c r="H29" s="46">
        <v>52.19</v>
      </c>
      <c r="I29" s="52">
        <v>59.67</v>
      </c>
      <c r="J29" s="47">
        <v>86.4</v>
      </c>
      <c r="K29" s="47">
        <v>147.80000000000001</v>
      </c>
      <c r="L29" s="48">
        <v>525</v>
      </c>
      <c r="M29" s="44" t="s">
        <v>203</v>
      </c>
      <c r="N29" s="44" t="s">
        <v>204</v>
      </c>
      <c r="O29" s="44" t="s">
        <v>205</v>
      </c>
      <c r="P29" s="4"/>
      <c r="Q29" s="27">
        <v>175</v>
      </c>
      <c r="R29" s="37">
        <f t="shared" si="0"/>
        <v>103.03999999999999</v>
      </c>
      <c r="S29" s="27">
        <v>175</v>
      </c>
      <c r="T29" s="37">
        <f t="shared" si="1"/>
        <v>116.03999999999999</v>
      </c>
      <c r="U29" s="27">
        <v>175</v>
      </c>
      <c r="V29" s="37">
        <f t="shared" si="2"/>
        <v>21.94</v>
      </c>
      <c r="W29" s="27">
        <v>175</v>
      </c>
      <c r="X29" s="37">
        <f t="shared" si="3"/>
        <v>51.29</v>
      </c>
      <c r="Y29" s="27">
        <v>175</v>
      </c>
      <c r="Z29" s="37">
        <f t="shared" si="4"/>
        <v>47.77</v>
      </c>
      <c r="AA29" s="27">
        <v>175</v>
      </c>
      <c r="AB29" s="37">
        <f t="shared" si="5"/>
        <v>276.18</v>
      </c>
      <c r="AC29" s="27">
        <v>175</v>
      </c>
      <c r="AD29" s="37">
        <f t="shared" si="6"/>
        <v>52.19</v>
      </c>
      <c r="AE29" s="27">
        <v>175</v>
      </c>
      <c r="AF29" s="37">
        <f t="shared" si="7"/>
        <v>59.67</v>
      </c>
      <c r="AG29" s="27">
        <v>175</v>
      </c>
      <c r="AH29" s="37">
        <f t="shared" si="8"/>
        <v>86.4</v>
      </c>
      <c r="AI29" s="27">
        <v>25</v>
      </c>
      <c r="AJ29" s="37">
        <f t="shared" si="9"/>
        <v>147.80000000000001</v>
      </c>
      <c r="AK29" s="27">
        <v>25</v>
      </c>
      <c r="AL29" s="42">
        <v>525</v>
      </c>
      <c r="AM29" s="37">
        <f t="shared" si="10"/>
        <v>99.01</v>
      </c>
      <c r="AN29" s="42">
        <v>525</v>
      </c>
      <c r="AO29" s="37">
        <f t="shared" si="11"/>
        <v>89.68</v>
      </c>
      <c r="AP29" s="42">
        <v>525</v>
      </c>
      <c r="AQ29" s="37">
        <f t="shared" si="12"/>
        <v>197.07000000000002</v>
      </c>
      <c r="AR29" s="42">
        <v>525</v>
      </c>
    </row>
    <row r="30" spans="1:44" ht="12" customHeight="1">
      <c r="A30" s="27">
        <v>174</v>
      </c>
      <c r="B30" s="31" t="s">
        <v>206</v>
      </c>
      <c r="C30" s="31" t="s">
        <v>207</v>
      </c>
      <c r="D30" s="32">
        <v>21.98</v>
      </c>
      <c r="E30" s="32">
        <v>51.4</v>
      </c>
      <c r="F30" s="32">
        <v>47.86</v>
      </c>
      <c r="G30" s="31" t="s">
        <v>208</v>
      </c>
      <c r="H30" s="32">
        <v>52.3</v>
      </c>
      <c r="I30" s="32">
        <v>59.79</v>
      </c>
      <c r="J30" s="33">
        <v>87.2</v>
      </c>
      <c r="K30" s="33">
        <v>149.15</v>
      </c>
      <c r="L30" s="27">
        <v>522</v>
      </c>
      <c r="M30" s="31" t="s">
        <v>209</v>
      </c>
      <c r="N30" s="31" t="s">
        <v>210</v>
      </c>
      <c r="O30" s="31" t="s">
        <v>211</v>
      </c>
      <c r="P30" s="4"/>
      <c r="Q30" s="27">
        <v>174</v>
      </c>
      <c r="R30" s="37">
        <f t="shared" si="0"/>
        <v>103.24000000000001</v>
      </c>
      <c r="S30" s="27">
        <v>174</v>
      </c>
      <c r="T30" s="37">
        <f t="shared" si="1"/>
        <v>116.27</v>
      </c>
      <c r="U30" s="27">
        <v>174</v>
      </c>
      <c r="V30" s="37">
        <f t="shared" si="2"/>
        <v>21.98</v>
      </c>
      <c r="W30" s="27">
        <v>174</v>
      </c>
      <c r="X30" s="37">
        <f t="shared" si="3"/>
        <v>51.4</v>
      </c>
      <c r="Y30" s="27">
        <v>174</v>
      </c>
      <c r="Z30" s="37">
        <f t="shared" si="4"/>
        <v>47.86</v>
      </c>
      <c r="AA30" s="27">
        <v>174</v>
      </c>
      <c r="AB30" s="37">
        <f t="shared" si="5"/>
        <v>276.70999999999998</v>
      </c>
      <c r="AC30" s="27">
        <v>174</v>
      </c>
      <c r="AD30" s="37">
        <f t="shared" si="6"/>
        <v>52.3</v>
      </c>
      <c r="AE30" s="27">
        <v>174</v>
      </c>
      <c r="AF30" s="37">
        <f t="shared" si="7"/>
        <v>59.79</v>
      </c>
      <c r="AG30" s="27">
        <v>174</v>
      </c>
      <c r="AH30" s="37">
        <f t="shared" si="8"/>
        <v>87.2</v>
      </c>
      <c r="AI30" s="27">
        <v>26</v>
      </c>
      <c r="AJ30" s="37">
        <f t="shared" si="9"/>
        <v>149.15</v>
      </c>
      <c r="AK30" s="27">
        <v>26</v>
      </c>
      <c r="AL30" s="42">
        <v>522</v>
      </c>
      <c r="AM30" s="37">
        <f t="shared" si="10"/>
        <v>99.22999999999999</v>
      </c>
      <c r="AN30" s="42">
        <v>522</v>
      </c>
      <c r="AO30" s="37">
        <f t="shared" si="11"/>
        <v>89.88</v>
      </c>
      <c r="AP30" s="42">
        <v>522</v>
      </c>
      <c r="AQ30" s="37">
        <f t="shared" si="12"/>
        <v>197.45000000000005</v>
      </c>
      <c r="AR30" s="42">
        <v>522</v>
      </c>
    </row>
    <row r="31" spans="1:44" ht="12" customHeight="1">
      <c r="A31" s="27">
        <v>173</v>
      </c>
      <c r="B31" s="44" t="s">
        <v>212</v>
      </c>
      <c r="C31" s="44" t="s">
        <v>213</v>
      </c>
      <c r="D31" s="46">
        <v>22.03</v>
      </c>
      <c r="E31" s="46">
        <v>51.52</v>
      </c>
      <c r="F31" s="46">
        <v>47.96</v>
      </c>
      <c r="G31" s="44" t="s">
        <v>214</v>
      </c>
      <c r="H31" s="46">
        <v>52.41</v>
      </c>
      <c r="I31" s="52">
        <v>59.92</v>
      </c>
      <c r="J31" s="47">
        <v>88.05</v>
      </c>
      <c r="K31" s="47">
        <v>150.55000000000001</v>
      </c>
      <c r="L31" s="48">
        <v>519</v>
      </c>
      <c r="M31" s="44" t="s">
        <v>215</v>
      </c>
      <c r="N31" s="44" t="s">
        <v>216</v>
      </c>
      <c r="O31" s="44" t="s">
        <v>217</v>
      </c>
      <c r="P31" s="4"/>
      <c r="Q31" s="27">
        <v>173</v>
      </c>
      <c r="R31" s="37">
        <f t="shared" si="0"/>
        <v>103.44</v>
      </c>
      <c r="S31" s="27">
        <v>173</v>
      </c>
      <c r="T31" s="37">
        <f t="shared" si="1"/>
        <v>116.49000000000002</v>
      </c>
      <c r="U31" s="27">
        <v>173</v>
      </c>
      <c r="V31" s="37">
        <f t="shared" si="2"/>
        <v>22.03</v>
      </c>
      <c r="W31" s="27">
        <v>173</v>
      </c>
      <c r="X31" s="37">
        <f t="shared" si="3"/>
        <v>51.52</v>
      </c>
      <c r="Y31" s="27">
        <v>173</v>
      </c>
      <c r="Z31" s="37">
        <f t="shared" si="4"/>
        <v>47.96</v>
      </c>
      <c r="AA31" s="27">
        <v>173</v>
      </c>
      <c r="AB31" s="37">
        <f t="shared" si="5"/>
        <v>277.24</v>
      </c>
      <c r="AC31" s="27">
        <v>173</v>
      </c>
      <c r="AD31" s="37">
        <f t="shared" si="6"/>
        <v>52.41</v>
      </c>
      <c r="AE31" s="27">
        <v>173</v>
      </c>
      <c r="AF31" s="37">
        <f t="shared" si="7"/>
        <v>59.92</v>
      </c>
      <c r="AG31" s="27">
        <v>173</v>
      </c>
      <c r="AH31" s="37">
        <f t="shared" si="8"/>
        <v>88.05</v>
      </c>
      <c r="AI31" s="27">
        <v>27</v>
      </c>
      <c r="AJ31" s="37">
        <f t="shared" si="9"/>
        <v>150.55000000000001</v>
      </c>
      <c r="AK31" s="27">
        <v>27</v>
      </c>
      <c r="AL31" s="42">
        <v>519</v>
      </c>
      <c r="AM31" s="37">
        <f t="shared" si="10"/>
        <v>99.45</v>
      </c>
      <c r="AN31" s="42">
        <v>519</v>
      </c>
      <c r="AO31" s="37">
        <f t="shared" si="11"/>
        <v>90.08</v>
      </c>
      <c r="AP31" s="42">
        <v>519</v>
      </c>
      <c r="AQ31" s="37">
        <f t="shared" si="12"/>
        <v>197.84</v>
      </c>
      <c r="AR31" s="42">
        <v>519</v>
      </c>
    </row>
    <row r="32" spans="1:44" ht="12" customHeight="1">
      <c r="A32" s="27">
        <v>172</v>
      </c>
      <c r="B32" s="31" t="s">
        <v>218</v>
      </c>
      <c r="C32" s="31" t="s">
        <v>219</v>
      </c>
      <c r="D32" s="32">
        <v>22.07</v>
      </c>
      <c r="E32" s="32">
        <v>51.64</v>
      </c>
      <c r="F32" s="32">
        <v>48.05</v>
      </c>
      <c r="G32" s="31" t="s">
        <v>220</v>
      </c>
      <c r="H32" s="32">
        <v>52.52</v>
      </c>
      <c r="I32" s="32" t="s">
        <v>221</v>
      </c>
      <c r="J32" s="33">
        <v>88.9</v>
      </c>
      <c r="K32" s="33">
        <v>151.9</v>
      </c>
      <c r="L32" s="27">
        <v>516</v>
      </c>
      <c r="M32" s="31" t="s">
        <v>222</v>
      </c>
      <c r="N32" s="31" t="s">
        <v>223</v>
      </c>
      <c r="O32" s="31" t="s">
        <v>224</v>
      </c>
      <c r="P32" s="4"/>
      <c r="Q32" s="27">
        <v>172</v>
      </c>
      <c r="R32" s="37">
        <f t="shared" si="0"/>
        <v>103.63999999999999</v>
      </c>
      <c r="S32" s="27">
        <v>172</v>
      </c>
      <c r="T32" s="37">
        <f t="shared" si="1"/>
        <v>116.71</v>
      </c>
      <c r="U32" s="27">
        <v>172</v>
      </c>
      <c r="V32" s="37">
        <f t="shared" si="2"/>
        <v>22.07</v>
      </c>
      <c r="W32" s="27">
        <v>172</v>
      </c>
      <c r="X32" s="37">
        <f t="shared" si="3"/>
        <v>51.64</v>
      </c>
      <c r="Y32" s="27">
        <v>172</v>
      </c>
      <c r="Z32" s="37">
        <f t="shared" si="4"/>
        <v>48.05</v>
      </c>
      <c r="AA32" s="27">
        <v>172</v>
      </c>
      <c r="AB32" s="37">
        <f t="shared" si="5"/>
        <v>277.77999999999997</v>
      </c>
      <c r="AC32" s="27">
        <v>172</v>
      </c>
      <c r="AD32" s="37">
        <f t="shared" si="6"/>
        <v>52.52</v>
      </c>
      <c r="AE32" s="27">
        <v>172</v>
      </c>
      <c r="AF32" s="37">
        <f t="shared" ref="AF32:AF204" si="13">I32*86400</f>
        <v>60.04999999999999</v>
      </c>
      <c r="AG32" s="27">
        <v>172</v>
      </c>
      <c r="AH32" s="37">
        <f t="shared" si="8"/>
        <v>88.9</v>
      </c>
      <c r="AI32" s="27">
        <v>28</v>
      </c>
      <c r="AJ32" s="37">
        <f t="shared" si="9"/>
        <v>151.9</v>
      </c>
      <c r="AK32" s="27">
        <v>28</v>
      </c>
      <c r="AL32" s="42">
        <v>516</v>
      </c>
      <c r="AM32" s="37">
        <f t="shared" si="10"/>
        <v>99.67</v>
      </c>
      <c r="AN32" s="42">
        <v>516</v>
      </c>
      <c r="AO32" s="37">
        <f t="shared" si="11"/>
        <v>90.28</v>
      </c>
      <c r="AP32" s="42">
        <v>516</v>
      </c>
      <c r="AQ32" s="37">
        <f t="shared" si="12"/>
        <v>198.23000000000002</v>
      </c>
      <c r="AR32" s="42">
        <v>516</v>
      </c>
    </row>
    <row r="33" spans="1:44" ht="12" customHeight="1">
      <c r="A33" s="27">
        <v>171</v>
      </c>
      <c r="B33" s="44" t="s">
        <v>225</v>
      </c>
      <c r="C33" s="44" t="s">
        <v>226</v>
      </c>
      <c r="D33" s="46">
        <v>22.12</v>
      </c>
      <c r="E33" s="46">
        <v>51.76</v>
      </c>
      <c r="F33" s="46">
        <v>48.15</v>
      </c>
      <c r="G33" s="44" t="s">
        <v>227</v>
      </c>
      <c r="H33" s="46">
        <v>52.63</v>
      </c>
      <c r="I33" s="52" t="s">
        <v>228</v>
      </c>
      <c r="J33" s="47">
        <v>89.75</v>
      </c>
      <c r="K33" s="47">
        <v>153.25</v>
      </c>
      <c r="L33" s="48">
        <v>513</v>
      </c>
      <c r="M33" s="44" t="s">
        <v>229</v>
      </c>
      <c r="N33" s="44" t="s">
        <v>230</v>
      </c>
      <c r="O33" s="44" t="s">
        <v>231</v>
      </c>
      <c r="P33" s="4"/>
      <c r="Q33" s="27">
        <v>171</v>
      </c>
      <c r="R33" s="37">
        <f t="shared" si="0"/>
        <v>103.83999999999999</v>
      </c>
      <c r="S33" s="27">
        <v>171</v>
      </c>
      <c r="T33" s="37">
        <f t="shared" si="1"/>
        <v>116.93999999999998</v>
      </c>
      <c r="U33" s="27">
        <v>171</v>
      </c>
      <c r="V33" s="37">
        <f t="shared" si="2"/>
        <v>22.12</v>
      </c>
      <c r="W33" s="27">
        <v>171</v>
      </c>
      <c r="X33" s="37">
        <f t="shared" si="3"/>
        <v>51.76</v>
      </c>
      <c r="Y33" s="27">
        <v>171</v>
      </c>
      <c r="Z33" s="37">
        <f t="shared" si="4"/>
        <v>48.15</v>
      </c>
      <c r="AA33" s="27">
        <v>171</v>
      </c>
      <c r="AB33" s="37">
        <f t="shared" si="5"/>
        <v>278.31</v>
      </c>
      <c r="AC33" s="27">
        <v>171</v>
      </c>
      <c r="AD33" s="37">
        <f t="shared" si="6"/>
        <v>52.63</v>
      </c>
      <c r="AE33" s="27">
        <v>171</v>
      </c>
      <c r="AF33" s="37">
        <f t="shared" si="13"/>
        <v>60.179999999999993</v>
      </c>
      <c r="AG33" s="27">
        <v>171</v>
      </c>
      <c r="AH33" s="37">
        <f t="shared" si="8"/>
        <v>89.75</v>
      </c>
      <c r="AI33" s="27">
        <v>29</v>
      </c>
      <c r="AJ33" s="37">
        <f t="shared" si="9"/>
        <v>153.25</v>
      </c>
      <c r="AK33" s="27">
        <v>29</v>
      </c>
      <c r="AL33" s="42">
        <v>513</v>
      </c>
      <c r="AM33" s="37">
        <f t="shared" si="10"/>
        <v>99.89</v>
      </c>
      <c r="AN33" s="42">
        <v>513</v>
      </c>
      <c r="AO33" s="37">
        <f t="shared" si="11"/>
        <v>90.490000000000009</v>
      </c>
      <c r="AP33" s="42">
        <v>513</v>
      </c>
      <c r="AQ33" s="37">
        <f t="shared" si="12"/>
        <v>198.61999999999998</v>
      </c>
      <c r="AR33" s="42">
        <v>513</v>
      </c>
    </row>
    <row r="34" spans="1:44" ht="12" customHeight="1">
      <c r="A34" s="27">
        <v>170</v>
      </c>
      <c r="B34" s="31" t="s">
        <v>232</v>
      </c>
      <c r="C34" s="31" t="s">
        <v>233</v>
      </c>
      <c r="D34" s="32">
        <v>22.17</v>
      </c>
      <c r="E34" s="32">
        <v>51.88</v>
      </c>
      <c r="F34" s="32">
        <v>48.24</v>
      </c>
      <c r="G34" s="31" t="s">
        <v>234</v>
      </c>
      <c r="H34" s="32">
        <v>52.74</v>
      </c>
      <c r="I34" s="32" t="s">
        <v>235</v>
      </c>
      <c r="J34" s="33">
        <v>90.6</v>
      </c>
      <c r="K34" s="33">
        <v>154.65</v>
      </c>
      <c r="L34" s="27">
        <v>510</v>
      </c>
      <c r="M34" s="31" t="s">
        <v>236</v>
      </c>
      <c r="N34" s="31" t="s">
        <v>237</v>
      </c>
      <c r="O34" s="31" t="s">
        <v>238</v>
      </c>
      <c r="P34" s="4"/>
      <c r="Q34" s="27">
        <v>170</v>
      </c>
      <c r="R34" s="37">
        <f t="shared" si="0"/>
        <v>104.05</v>
      </c>
      <c r="S34" s="27">
        <v>170</v>
      </c>
      <c r="T34" s="37">
        <f t="shared" si="1"/>
        <v>117.16</v>
      </c>
      <c r="U34" s="27">
        <v>170</v>
      </c>
      <c r="V34" s="37">
        <f t="shared" si="2"/>
        <v>22.17</v>
      </c>
      <c r="W34" s="27">
        <v>170</v>
      </c>
      <c r="X34" s="37">
        <f t="shared" si="3"/>
        <v>51.88</v>
      </c>
      <c r="Y34" s="27">
        <v>170</v>
      </c>
      <c r="Z34" s="37">
        <f t="shared" si="4"/>
        <v>48.24</v>
      </c>
      <c r="AA34" s="27">
        <v>170</v>
      </c>
      <c r="AB34" s="37">
        <f t="shared" si="5"/>
        <v>278.85000000000002</v>
      </c>
      <c r="AC34" s="27">
        <v>170</v>
      </c>
      <c r="AD34" s="37">
        <f t="shared" si="6"/>
        <v>52.74</v>
      </c>
      <c r="AE34" s="27">
        <v>170</v>
      </c>
      <c r="AF34" s="37">
        <f t="shared" si="13"/>
        <v>60.310000000000009</v>
      </c>
      <c r="AG34" s="27">
        <v>170</v>
      </c>
      <c r="AH34" s="37">
        <f t="shared" si="8"/>
        <v>90.6</v>
      </c>
      <c r="AI34" s="27">
        <v>30</v>
      </c>
      <c r="AJ34" s="37">
        <f t="shared" si="9"/>
        <v>154.65</v>
      </c>
      <c r="AK34" s="27">
        <v>30</v>
      </c>
      <c r="AL34" s="42">
        <v>510</v>
      </c>
      <c r="AM34" s="37">
        <f t="shared" si="10"/>
        <v>100.10999999999999</v>
      </c>
      <c r="AN34" s="42">
        <v>510</v>
      </c>
      <c r="AO34" s="37">
        <f t="shared" si="11"/>
        <v>90.69</v>
      </c>
      <c r="AP34" s="42">
        <v>510</v>
      </c>
      <c r="AQ34" s="37">
        <f t="shared" si="12"/>
        <v>199.01</v>
      </c>
      <c r="AR34" s="42">
        <v>510</v>
      </c>
    </row>
    <row r="35" spans="1:44" ht="12" customHeight="1">
      <c r="A35" s="27">
        <v>169</v>
      </c>
      <c r="B35" s="44" t="s">
        <v>241</v>
      </c>
      <c r="C35" s="44" t="s">
        <v>242</v>
      </c>
      <c r="D35" s="46">
        <v>22.21</v>
      </c>
      <c r="E35" s="46">
        <v>52</v>
      </c>
      <c r="F35" s="46">
        <v>48.34</v>
      </c>
      <c r="G35" s="44" t="s">
        <v>243</v>
      </c>
      <c r="H35" s="46">
        <v>52.86</v>
      </c>
      <c r="I35" s="52" t="s">
        <v>245</v>
      </c>
      <c r="J35" s="47">
        <v>91.5</v>
      </c>
      <c r="K35" s="47">
        <v>156.05000000000001</v>
      </c>
      <c r="L35" s="48">
        <v>507</v>
      </c>
      <c r="M35" s="44" t="s">
        <v>246</v>
      </c>
      <c r="N35" s="44" t="s">
        <v>247</v>
      </c>
      <c r="O35" s="44" t="s">
        <v>248</v>
      </c>
      <c r="P35" s="4"/>
      <c r="Q35" s="27">
        <v>169</v>
      </c>
      <c r="R35" s="37">
        <f t="shared" si="0"/>
        <v>104.25</v>
      </c>
      <c r="S35" s="27">
        <v>169</v>
      </c>
      <c r="T35" s="37">
        <f t="shared" si="1"/>
        <v>117.39000000000001</v>
      </c>
      <c r="U35" s="27">
        <v>169</v>
      </c>
      <c r="V35" s="37">
        <f t="shared" si="2"/>
        <v>22.21</v>
      </c>
      <c r="W35" s="27">
        <v>169</v>
      </c>
      <c r="X35" s="37">
        <f t="shared" si="3"/>
        <v>52</v>
      </c>
      <c r="Y35" s="27">
        <v>169</v>
      </c>
      <c r="Z35" s="37">
        <f t="shared" si="4"/>
        <v>48.34</v>
      </c>
      <c r="AA35" s="27">
        <v>169</v>
      </c>
      <c r="AB35" s="37">
        <f t="shared" si="5"/>
        <v>279.39</v>
      </c>
      <c r="AC35" s="27">
        <v>169</v>
      </c>
      <c r="AD35" s="37">
        <f t="shared" si="6"/>
        <v>52.86</v>
      </c>
      <c r="AE35" s="27">
        <v>169</v>
      </c>
      <c r="AF35" s="37">
        <f t="shared" si="13"/>
        <v>60.440000000000012</v>
      </c>
      <c r="AG35" s="27">
        <v>169</v>
      </c>
      <c r="AH35" s="37">
        <f t="shared" si="8"/>
        <v>91.5</v>
      </c>
      <c r="AI35" s="27">
        <v>31</v>
      </c>
      <c r="AJ35" s="37">
        <f t="shared" si="9"/>
        <v>156.05000000000001</v>
      </c>
      <c r="AK35" s="27">
        <v>31</v>
      </c>
      <c r="AL35" s="42">
        <v>507</v>
      </c>
      <c r="AM35" s="37">
        <f t="shared" si="10"/>
        <v>100.33</v>
      </c>
      <c r="AN35" s="42">
        <v>507</v>
      </c>
      <c r="AO35" s="37">
        <f t="shared" si="11"/>
        <v>90.889999999999986</v>
      </c>
      <c r="AP35" s="42">
        <v>507</v>
      </c>
      <c r="AQ35" s="37">
        <f t="shared" si="12"/>
        <v>199.4</v>
      </c>
      <c r="AR35" s="42">
        <v>507</v>
      </c>
    </row>
    <row r="36" spans="1:44" ht="12" customHeight="1">
      <c r="A36" s="27">
        <v>168</v>
      </c>
      <c r="B36" s="31" t="s">
        <v>249</v>
      </c>
      <c r="C36" s="31" t="s">
        <v>250</v>
      </c>
      <c r="D36" s="32">
        <v>22.26</v>
      </c>
      <c r="E36" s="32">
        <v>52.12</v>
      </c>
      <c r="F36" s="32">
        <v>48.43</v>
      </c>
      <c r="G36" s="31" t="s">
        <v>251</v>
      </c>
      <c r="H36" s="32">
        <v>52.97</v>
      </c>
      <c r="I36" s="32" t="s">
        <v>252</v>
      </c>
      <c r="J36" s="33">
        <v>92.35</v>
      </c>
      <c r="K36" s="33">
        <v>157.5</v>
      </c>
      <c r="L36" s="27">
        <v>504</v>
      </c>
      <c r="M36" s="31" t="s">
        <v>253</v>
      </c>
      <c r="N36" s="31" t="s">
        <v>254</v>
      </c>
      <c r="O36" s="31" t="s">
        <v>255</v>
      </c>
      <c r="P36" s="4"/>
      <c r="Q36" s="27">
        <v>168</v>
      </c>
      <c r="R36" s="37">
        <f t="shared" si="0"/>
        <v>104.44999999999999</v>
      </c>
      <c r="S36" s="27">
        <v>168</v>
      </c>
      <c r="T36" s="37">
        <f t="shared" si="1"/>
        <v>117.62</v>
      </c>
      <c r="U36" s="27">
        <v>168</v>
      </c>
      <c r="V36" s="37">
        <f t="shared" si="2"/>
        <v>22.26</v>
      </c>
      <c r="W36" s="27">
        <v>168</v>
      </c>
      <c r="X36" s="37">
        <f t="shared" si="3"/>
        <v>52.12</v>
      </c>
      <c r="Y36" s="27">
        <v>168</v>
      </c>
      <c r="Z36" s="37">
        <f t="shared" si="4"/>
        <v>48.43</v>
      </c>
      <c r="AA36" s="27">
        <v>168</v>
      </c>
      <c r="AB36" s="37">
        <f t="shared" si="5"/>
        <v>279.94</v>
      </c>
      <c r="AC36" s="27">
        <v>168</v>
      </c>
      <c r="AD36" s="37">
        <f t="shared" si="6"/>
        <v>52.97</v>
      </c>
      <c r="AE36" s="27">
        <v>168</v>
      </c>
      <c r="AF36" s="37">
        <f t="shared" si="13"/>
        <v>60.57</v>
      </c>
      <c r="AG36" s="27">
        <v>168</v>
      </c>
      <c r="AH36" s="37">
        <f t="shared" si="8"/>
        <v>92.35</v>
      </c>
      <c r="AI36" s="27">
        <v>32</v>
      </c>
      <c r="AJ36" s="37">
        <f t="shared" si="9"/>
        <v>157.5</v>
      </c>
      <c r="AK36" s="27">
        <v>32</v>
      </c>
      <c r="AL36" s="42">
        <v>504</v>
      </c>
      <c r="AM36" s="37">
        <f t="shared" si="10"/>
        <v>100.55</v>
      </c>
      <c r="AN36" s="42">
        <v>504</v>
      </c>
      <c r="AO36" s="37">
        <f t="shared" si="11"/>
        <v>91.100000000000009</v>
      </c>
      <c r="AP36" s="42">
        <v>504</v>
      </c>
      <c r="AQ36" s="37">
        <f t="shared" si="12"/>
        <v>199.79999999999998</v>
      </c>
      <c r="AR36" s="42">
        <v>504</v>
      </c>
    </row>
    <row r="37" spans="1:44" ht="12" customHeight="1">
      <c r="A37" s="27">
        <v>167</v>
      </c>
      <c r="B37" s="44" t="s">
        <v>256</v>
      </c>
      <c r="C37" s="44" t="s">
        <v>257</v>
      </c>
      <c r="D37" s="46">
        <v>22.3</v>
      </c>
      <c r="E37" s="46">
        <v>52.25</v>
      </c>
      <c r="F37" s="46">
        <v>48.53</v>
      </c>
      <c r="G37" s="44" t="s">
        <v>258</v>
      </c>
      <c r="H37" s="46">
        <v>53.08</v>
      </c>
      <c r="I37" s="52" t="s">
        <v>260</v>
      </c>
      <c r="J37" s="47">
        <v>93.25</v>
      </c>
      <c r="K37" s="47">
        <v>158.94999999999999</v>
      </c>
      <c r="L37" s="48">
        <v>501</v>
      </c>
      <c r="M37" s="44" t="s">
        <v>261</v>
      </c>
      <c r="N37" s="44" t="s">
        <v>262</v>
      </c>
      <c r="O37" s="44" t="s">
        <v>263</v>
      </c>
      <c r="P37" s="4"/>
      <c r="Q37" s="27">
        <v>167</v>
      </c>
      <c r="R37" s="37">
        <f t="shared" si="0"/>
        <v>104.66000000000001</v>
      </c>
      <c r="S37" s="27">
        <v>167</v>
      </c>
      <c r="T37" s="37">
        <f t="shared" si="1"/>
        <v>117.85000000000001</v>
      </c>
      <c r="U37" s="27">
        <v>167</v>
      </c>
      <c r="V37" s="37">
        <f t="shared" si="2"/>
        <v>22.3</v>
      </c>
      <c r="W37" s="27">
        <v>167</v>
      </c>
      <c r="X37" s="37">
        <f t="shared" si="3"/>
        <v>52.25</v>
      </c>
      <c r="Y37" s="27">
        <v>167</v>
      </c>
      <c r="Z37" s="37">
        <f t="shared" si="4"/>
        <v>48.53</v>
      </c>
      <c r="AA37" s="27">
        <v>167</v>
      </c>
      <c r="AB37" s="37">
        <f t="shared" si="5"/>
        <v>280.47999999999996</v>
      </c>
      <c r="AC37" s="27">
        <v>167</v>
      </c>
      <c r="AD37" s="37">
        <f t="shared" si="6"/>
        <v>53.08</v>
      </c>
      <c r="AE37" s="27">
        <v>167</v>
      </c>
      <c r="AF37" s="37">
        <f t="shared" si="13"/>
        <v>60.699999999999996</v>
      </c>
      <c r="AG37" s="27">
        <v>167</v>
      </c>
      <c r="AH37" s="37">
        <f t="shared" si="8"/>
        <v>93.25</v>
      </c>
      <c r="AI37" s="27">
        <v>33</v>
      </c>
      <c r="AJ37" s="37">
        <f t="shared" si="9"/>
        <v>158.94999999999999</v>
      </c>
      <c r="AK37" s="27">
        <v>33</v>
      </c>
      <c r="AL37" s="42">
        <v>501</v>
      </c>
      <c r="AM37" s="37">
        <f t="shared" si="10"/>
        <v>100.77999999999999</v>
      </c>
      <c r="AN37" s="42">
        <v>501</v>
      </c>
      <c r="AO37" s="37">
        <f t="shared" si="11"/>
        <v>91.31</v>
      </c>
      <c r="AP37" s="42">
        <v>501</v>
      </c>
      <c r="AQ37" s="37">
        <f t="shared" si="12"/>
        <v>200.19</v>
      </c>
      <c r="AR37" s="42">
        <v>501</v>
      </c>
    </row>
    <row r="38" spans="1:44" ht="12" customHeight="1">
      <c r="A38" s="27">
        <v>166</v>
      </c>
      <c r="B38" s="31" t="s">
        <v>265</v>
      </c>
      <c r="C38" s="31" t="s">
        <v>266</v>
      </c>
      <c r="D38" s="32">
        <v>22.35</v>
      </c>
      <c r="E38" s="32">
        <v>52.37</v>
      </c>
      <c r="F38" s="32">
        <v>48.62</v>
      </c>
      <c r="G38" s="31" t="s">
        <v>267</v>
      </c>
      <c r="H38" s="32">
        <v>53.19</v>
      </c>
      <c r="I38" s="32" t="s">
        <v>268</v>
      </c>
      <c r="J38" s="33">
        <v>94.15</v>
      </c>
      <c r="K38" s="33">
        <v>160.35</v>
      </c>
      <c r="L38" s="27">
        <v>498</v>
      </c>
      <c r="M38" s="31" t="s">
        <v>269</v>
      </c>
      <c r="N38" s="31" t="s">
        <v>270</v>
      </c>
      <c r="O38" s="31" t="s">
        <v>271</v>
      </c>
      <c r="P38" s="4"/>
      <c r="Q38" s="27">
        <v>166</v>
      </c>
      <c r="R38" s="37">
        <f t="shared" si="0"/>
        <v>104.86999999999999</v>
      </c>
      <c r="S38" s="27">
        <v>166</v>
      </c>
      <c r="T38" s="37">
        <f t="shared" si="1"/>
        <v>118.08000000000001</v>
      </c>
      <c r="U38" s="27">
        <v>166</v>
      </c>
      <c r="V38" s="37">
        <f t="shared" si="2"/>
        <v>22.35</v>
      </c>
      <c r="W38" s="27">
        <v>166</v>
      </c>
      <c r="X38" s="37">
        <f t="shared" si="3"/>
        <v>52.37</v>
      </c>
      <c r="Y38" s="27">
        <v>166</v>
      </c>
      <c r="Z38" s="37">
        <f t="shared" si="4"/>
        <v>48.62</v>
      </c>
      <c r="AA38" s="27">
        <v>166</v>
      </c>
      <c r="AB38" s="37">
        <f t="shared" si="5"/>
        <v>281.02999999999997</v>
      </c>
      <c r="AC38" s="27">
        <v>166</v>
      </c>
      <c r="AD38" s="37">
        <f t="shared" si="6"/>
        <v>53.19</v>
      </c>
      <c r="AE38" s="27">
        <v>166</v>
      </c>
      <c r="AF38" s="37">
        <f t="shared" si="13"/>
        <v>60.830000000000005</v>
      </c>
      <c r="AG38" s="27">
        <v>166</v>
      </c>
      <c r="AH38" s="37">
        <f t="shared" si="8"/>
        <v>94.15</v>
      </c>
      <c r="AI38" s="27">
        <v>34</v>
      </c>
      <c r="AJ38" s="37">
        <f t="shared" si="9"/>
        <v>160.35</v>
      </c>
      <c r="AK38" s="27">
        <v>34</v>
      </c>
      <c r="AL38" s="42">
        <v>498</v>
      </c>
      <c r="AM38" s="37">
        <f t="shared" si="10"/>
        <v>101.00000000000001</v>
      </c>
      <c r="AN38" s="42">
        <v>498</v>
      </c>
      <c r="AO38" s="37">
        <f t="shared" si="11"/>
        <v>91.51</v>
      </c>
      <c r="AP38" s="42">
        <v>498</v>
      </c>
      <c r="AQ38" s="37">
        <f t="shared" si="12"/>
        <v>200.59</v>
      </c>
      <c r="AR38" s="42">
        <v>498</v>
      </c>
    </row>
    <row r="39" spans="1:44" ht="12" customHeight="1">
      <c r="A39" s="27">
        <v>165</v>
      </c>
      <c r="B39" s="44" t="s">
        <v>272</v>
      </c>
      <c r="C39" s="44" t="s">
        <v>273</v>
      </c>
      <c r="D39" s="46">
        <v>22.4</v>
      </c>
      <c r="E39" s="46">
        <v>52.49</v>
      </c>
      <c r="F39" s="46">
        <v>48.72</v>
      </c>
      <c r="G39" s="44" t="s">
        <v>274</v>
      </c>
      <c r="H39" s="46">
        <v>53.31</v>
      </c>
      <c r="I39" s="52" t="s">
        <v>275</v>
      </c>
      <c r="J39" s="47">
        <v>95.05</v>
      </c>
      <c r="K39" s="47">
        <v>161.80000000000001</v>
      </c>
      <c r="L39" s="48">
        <v>495</v>
      </c>
      <c r="M39" s="44" t="s">
        <v>276</v>
      </c>
      <c r="N39" s="44" t="s">
        <v>277</v>
      </c>
      <c r="O39" s="44" t="s">
        <v>278</v>
      </c>
      <c r="P39" s="4"/>
      <c r="Q39" s="27">
        <v>165</v>
      </c>
      <c r="R39" s="37">
        <f t="shared" si="0"/>
        <v>105.07000000000001</v>
      </c>
      <c r="S39" s="27">
        <v>165</v>
      </c>
      <c r="T39" s="37">
        <f t="shared" si="1"/>
        <v>118.30999999999999</v>
      </c>
      <c r="U39" s="27">
        <v>165</v>
      </c>
      <c r="V39" s="37">
        <f t="shared" si="2"/>
        <v>22.4</v>
      </c>
      <c r="W39" s="27">
        <v>165</v>
      </c>
      <c r="X39" s="37">
        <f t="shared" si="3"/>
        <v>52.49</v>
      </c>
      <c r="Y39" s="27">
        <v>165</v>
      </c>
      <c r="Z39" s="37">
        <f t="shared" si="4"/>
        <v>48.72</v>
      </c>
      <c r="AA39" s="27">
        <v>165</v>
      </c>
      <c r="AB39" s="37">
        <f t="shared" si="5"/>
        <v>281.58</v>
      </c>
      <c r="AC39" s="27">
        <v>165</v>
      </c>
      <c r="AD39" s="37">
        <f t="shared" si="6"/>
        <v>53.31</v>
      </c>
      <c r="AE39" s="27">
        <v>165</v>
      </c>
      <c r="AF39" s="37">
        <f t="shared" si="13"/>
        <v>60.960000000000008</v>
      </c>
      <c r="AG39" s="27">
        <v>165</v>
      </c>
      <c r="AH39" s="37">
        <f t="shared" si="8"/>
        <v>95.05</v>
      </c>
      <c r="AI39" s="27">
        <v>35</v>
      </c>
      <c r="AJ39" s="37">
        <f t="shared" si="9"/>
        <v>161.80000000000001</v>
      </c>
      <c r="AK39" s="27">
        <v>35</v>
      </c>
      <c r="AL39" s="42">
        <v>495</v>
      </c>
      <c r="AM39" s="37">
        <f t="shared" si="10"/>
        <v>101.22999999999999</v>
      </c>
      <c r="AN39" s="42">
        <v>495</v>
      </c>
      <c r="AO39" s="37">
        <f t="shared" si="11"/>
        <v>91.719999999999985</v>
      </c>
      <c r="AP39" s="42">
        <v>495</v>
      </c>
      <c r="AQ39" s="37">
        <f t="shared" si="12"/>
        <v>200.98999999999998</v>
      </c>
      <c r="AR39" s="42">
        <v>495</v>
      </c>
    </row>
    <row r="40" spans="1:44" ht="12" customHeight="1">
      <c r="A40" s="27">
        <v>164</v>
      </c>
      <c r="B40" s="31" t="s">
        <v>279</v>
      </c>
      <c r="C40" s="31" t="s">
        <v>280</v>
      </c>
      <c r="D40" s="32">
        <v>22.44</v>
      </c>
      <c r="E40" s="32">
        <v>52.62</v>
      </c>
      <c r="F40" s="32">
        <v>48.82</v>
      </c>
      <c r="G40" s="31" t="s">
        <v>281</v>
      </c>
      <c r="H40" s="32">
        <v>53.42</v>
      </c>
      <c r="I40" s="32" t="s">
        <v>282</v>
      </c>
      <c r="J40" s="33">
        <v>95.95</v>
      </c>
      <c r="K40" s="33">
        <v>163.30000000000001</v>
      </c>
      <c r="L40" s="27">
        <v>492</v>
      </c>
      <c r="M40" s="31" t="s">
        <v>142</v>
      </c>
      <c r="N40" s="31" t="s">
        <v>283</v>
      </c>
      <c r="O40" s="31" t="s">
        <v>284</v>
      </c>
      <c r="P40" s="4"/>
      <c r="Q40" s="27">
        <v>164</v>
      </c>
      <c r="R40" s="37">
        <f t="shared" si="0"/>
        <v>105.28</v>
      </c>
      <c r="S40" s="27">
        <v>164</v>
      </c>
      <c r="T40" s="37">
        <f t="shared" si="1"/>
        <v>118.53999999999999</v>
      </c>
      <c r="U40" s="27">
        <v>164</v>
      </c>
      <c r="V40" s="37">
        <f t="shared" si="2"/>
        <v>22.44</v>
      </c>
      <c r="W40" s="27">
        <v>164</v>
      </c>
      <c r="X40" s="37">
        <f t="shared" si="3"/>
        <v>52.62</v>
      </c>
      <c r="Y40" s="27">
        <v>164</v>
      </c>
      <c r="Z40" s="37">
        <f t="shared" si="4"/>
        <v>48.82</v>
      </c>
      <c r="AA40" s="27">
        <v>164</v>
      </c>
      <c r="AB40" s="37">
        <f t="shared" si="5"/>
        <v>282.13</v>
      </c>
      <c r="AC40" s="27">
        <v>164</v>
      </c>
      <c r="AD40" s="37">
        <f t="shared" si="6"/>
        <v>53.42</v>
      </c>
      <c r="AE40" s="27">
        <v>164</v>
      </c>
      <c r="AF40" s="37">
        <f t="shared" si="13"/>
        <v>61.099999999999994</v>
      </c>
      <c r="AG40" s="27">
        <v>164</v>
      </c>
      <c r="AH40" s="37">
        <f t="shared" si="8"/>
        <v>95.95</v>
      </c>
      <c r="AI40" s="27">
        <v>36</v>
      </c>
      <c r="AJ40" s="37">
        <f t="shared" si="9"/>
        <v>163.30000000000001</v>
      </c>
      <c r="AK40" s="27">
        <v>36</v>
      </c>
      <c r="AL40" s="42">
        <v>492</v>
      </c>
      <c r="AM40" s="37">
        <f t="shared" si="10"/>
        <v>101.46000000000001</v>
      </c>
      <c r="AN40" s="42">
        <v>492</v>
      </c>
      <c r="AO40" s="37">
        <f t="shared" si="11"/>
        <v>91.929999999999993</v>
      </c>
      <c r="AP40" s="42">
        <v>492</v>
      </c>
      <c r="AQ40" s="37">
        <f t="shared" si="12"/>
        <v>201.39</v>
      </c>
      <c r="AR40" s="42">
        <v>492</v>
      </c>
    </row>
    <row r="41" spans="1:44" ht="12" customHeight="1">
      <c r="A41" s="27">
        <v>163</v>
      </c>
      <c r="B41" s="44" t="s">
        <v>285</v>
      </c>
      <c r="C41" s="44" t="s">
        <v>286</v>
      </c>
      <c r="D41" s="46">
        <v>22.49</v>
      </c>
      <c r="E41" s="46">
        <v>52.74</v>
      </c>
      <c r="F41" s="46">
        <v>48.92</v>
      </c>
      <c r="G41" s="44" t="s">
        <v>287</v>
      </c>
      <c r="H41" s="46">
        <v>53.54</v>
      </c>
      <c r="I41" s="52" t="s">
        <v>288</v>
      </c>
      <c r="J41" s="47">
        <v>96.85</v>
      </c>
      <c r="K41" s="47">
        <v>164.75</v>
      </c>
      <c r="L41" s="48">
        <v>489</v>
      </c>
      <c r="M41" s="44" t="s">
        <v>289</v>
      </c>
      <c r="N41" s="44" t="s">
        <v>290</v>
      </c>
      <c r="O41" s="44" t="s">
        <v>291</v>
      </c>
      <c r="P41" s="4"/>
      <c r="Q41" s="27">
        <v>163</v>
      </c>
      <c r="R41" s="37">
        <f t="shared" si="0"/>
        <v>105.49000000000001</v>
      </c>
      <c r="S41" s="27">
        <v>163</v>
      </c>
      <c r="T41" s="37">
        <f t="shared" si="1"/>
        <v>118.77</v>
      </c>
      <c r="U41" s="27">
        <v>163</v>
      </c>
      <c r="V41" s="37">
        <f t="shared" si="2"/>
        <v>22.49</v>
      </c>
      <c r="W41" s="27">
        <v>163</v>
      </c>
      <c r="X41" s="37">
        <f t="shared" si="3"/>
        <v>52.74</v>
      </c>
      <c r="Y41" s="27">
        <v>163</v>
      </c>
      <c r="Z41" s="37">
        <f t="shared" si="4"/>
        <v>48.92</v>
      </c>
      <c r="AA41" s="27">
        <v>163</v>
      </c>
      <c r="AB41" s="37">
        <f t="shared" si="5"/>
        <v>282.69</v>
      </c>
      <c r="AC41" s="27">
        <v>163</v>
      </c>
      <c r="AD41" s="37">
        <f t="shared" si="6"/>
        <v>53.54</v>
      </c>
      <c r="AE41" s="27">
        <v>163</v>
      </c>
      <c r="AF41" s="37">
        <f t="shared" si="13"/>
        <v>61.230000000000004</v>
      </c>
      <c r="AG41" s="27">
        <v>163</v>
      </c>
      <c r="AH41" s="37">
        <f t="shared" si="8"/>
        <v>96.85</v>
      </c>
      <c r="AI41" s="27">
        <v>37</v>
      </c>
      <c r="AJ41" s="37">
        <f t="shared" si="9"/>
        <v>164.75</v>
      </c>
      <c r="AK41" s="27">
        <v>37</v>
      </c>
      <c r="AL41" s="42">
        <v>489</v>
      </c>
      <c r="AM41" s="37">
        <f t="shared" si="10"/>
        <v>101.68</v>
      </c>
      <c r="AN41" s="42">
        <v>489</v>
      </c>
      <c r="AO41" s="37">
        <f t="shared" si="11"/>
        <v>92.14</v>
      </c>
      <c r="AP41" s="42">
        <v>489</v>
      </c>
      <c r="AQ41" s="37">
        <f t="shared" si="12"/>
        <v>201.79</v>
      </c>
      <c r="AR41" s="42">
        <v>489</v>
      </c>
    </row>
    <row r="42" spans="1:44" ht="12" customHeight="1">
      <c r="A42" s="27">
        <v>162</v>
      </c>
      <c r="B42" s="31" t="s">
        <v>292</v>
      </c>
      <c r="C42" s="31" t="s">
        <v>293</v>
      </c>
      <c r="D42" s="32">
        <v>22.54</v>
      </c>
      <c r="E42" s="32">
        <v>52.86</v>
      </c>
      <c r="F42" s="32">
        <v>49.01</v>
      </c>
      <c r="G42" s="31" t="s">
        <v>294</v>
      </c>
      <c r="H42" s="32">
        <v>53.65</v>
      </c>
      <c r="I42" s="32" t="s">
        <v>295</v>
      </c>
      <c r="J42" s="33">
        <v>97.8</v>
      </c>
      <c r="K42" s="33">
        <v>166.25</v>
      </c>
      <c r="L42" s="27">
        <v>486</v>
      </c>
      <c r="M42" s="31" t="s">
        <v>296</v>
      </c>
      <c r="N42" s="31" t="s">
        <v>297</v>
      </c>
      <c r="O42" s="31" t="s">
        <v>299</v>
      </c>
      <c r="P42" s="4"/>
      <c r="Q42" s="27">
        <v>162</v>
      </c>
      <c r="R42" s="37">
        <f t="shared" si="0"/>
        <v>105.7</v>
      </c>
      <c r="S42" s="27">
        <v>162</v>
      </c>
      <c r="T42" s="37">
        <f t="shared" si="1"/>
        <v>118.99999999999999</v>
      </c>
      <c r="U42" s="27">
        <v>162</v>
      </c>
      <c r="V42" s="37">
        <f t="shared" si="2"/>
        <v>22.54</v>
      </c>
      <c r="W42" s="27">
        <v>162</v>
      </c>
      <c r="X42" s="37">
        <f t="shared" si="3"/>
        <v>52.86</v>
      </c>
      <c r="Y42" s="27">
        <v>162</v>
      </c>
      <c r="Z42" s="37">
        <f t="shared" si="4"/>
        <v>49.01</v>
      </c>
      <c r="AA42" s="27">
        <v>162</v>
      </c>
      <c r="AB42" s="37">
        <f t="shared" si="5"/>
        <v>283.24</v>
      </c>
      <c r="AC42" s="27">
        <v>162</v>
      </c>
      <c r="AD42" s="37">
        <f t="shared" si="6"/>
        <v>53.65</v>
      </c>
      <c r="AE42" s="27">
        <v>162</v>
      </c>
      <c r="AF42" s="37">
        <f t="shared" si="13"/>
        <v>61.37</v>
      </c>
      <c r="AG42" s="27">
        <v>162</v>
      </c>
      <c r="AH42" s="37">
        <f t="shared" si="8"/>
        <v>97.8</v>
      </c>
      <c r="AI42" s="27">
        <v>38</v>
      </c>
      <c r="AJ42" s="37">
        <f t="shared" si="9"/>
        <v>166.25</v>
      </c>
      <c r="AK42" s="27">
        <v>38</v>
      </c>
      <c r="AL42" s="42">
        <v>486</v>
      </c>
      <c r="AM42" s="37">
        <f t="shared" si="10"/>
        <v>101.91</v>
      </c>
      <c r="AN42" s="42">
        <v>486</v>
      </c>
      <c r="AO42" s="37">
        <f t="shared" si="11"/>
        <v>92.35</v>
      </c>
      <c r="AP42" s="42">
        <v>486</v>
      </c>
      <c r="AQ42" s="37">
        <f t="shared" si="12"/>
        <v>202.20000000000002</v>
      </c>
      <c r="AR42" s="42">
        <v>486</v>
      </c>
    </row>
    <row r="43" spans="1:44" ht="12" customHeight="1">
      <c r="A43" s="27">
        <v>161</v>
      </c>
      <c r="B43" s="44" t="s">
        <v>301</v>
      </c>
      <c r="C43" s="44" t="s">
        <v>302</v>
      </c>
      <c r="D43" s="46">
        <v>22.58</v>
      </c>
      <c r="E43" s="46">
        <v>52.99</v>
      </c>
      <c r="F43" s="46">
        <v>49.11</v>
      </c>
      <c r="G43" s="44" t="s">
        <v>303</v>
      </c>
      <c r="H43" s="46">
        <v>53.77</v>
      </c>
      <c r="I43" s="52" t="s">
        <v>304</v>
      </c>
      <c r="J43" s="47">
        <v>98.75</v>
      </c>
      <c r="K43" s="47">
        <v>167.8</v>
      </c>
      <c r="L43" s="48">
        <v>483</v>
      </c>
      <c r="M43" s="44" t="s">
        <v>305</v>
      </c>
      <c r="N43" s="44" t="s">
        <v>306</v>
      </c>
      <c r="O43" s="44" t="s">
        <v>307</v>
      </c>
      <c r="P43" s="4"/>
      <c r="Q43" s="27">
        <v>161</v>
      </c>
      <c r="R43" s="37">
        <f t="shared" si="0"/>
        <v>105.90999999999998</v>
      </c>
      <c r="S43" s="27">
        <v>161</v>
      </c>
      <c r="T43" s="37">
        <f t="shared" si="1"/>
        <v>119.24000000000001</v>
      </c>
      <c r="U43" s="27">
        <v>161</v>
      </c>
      <c r="V43" s="37">
        <f t="shared" si="2"/>
        <v>22.58</v>
      </c>
      <c r="W43" s="27">
        <v>161</v>
      </c>
      <c r="X43" s="37">
        <f t="shared" si="3"/>
        <v>52.99</v>
      </c>
      <c r="Y43" s="27">
        <v>161</v>
      </c>
      <c r="Z43" s="37">
        <f t="shared" si="4"/>
        <v>49.11</v>
      </c>
      <c r="AA43" s="27">
        <v>161</v>
      </c>
      <c r="AB43" s="37">
        <f t="shared" si="5"/>
        <v>283.8</v>
      </c>
      <c r="AC43" s="27">
        <v>161</v>
      </c>
      <c r="AD43" s="37">
        <f t="shared" si="6"/>
        <v>53.77</v>
      </c>
      <c r="AE43" s="27">
        <v>161</v>
      </c>
      <c r="AF43" s="37">
        <f t="shared" si="13"/>
        <v>61.499999999999993</v>
      </c>
      <c r="AG43" s="27">
        <v>161</v>
      </c>
      <c r="AH43" s="37">
        <f t="shared" si="8"/>
        <v>98.75</v>
      </c>
      <c r="AI43" s="27">
        <v>39</v>
      </c>
      <c r="AJ43" s="37">
        <f t="shared" si="9"/>
        <v>167.8</v>
      </c>
      <c r="AK43" s="27">
        <v>39</v>
      </c>
      <c r="AL43" s="42">
        <v>483</v>
      </c>
      <c r="AM43" s="37">
        <f t="shared" si="10"/>
        <v>102.14</v>
      </c>
      <c r="AN43" s="42">
        <v>483</v>
      </c>
      <c r="AO43" s="37">
        <f t="shared" si="11"/>
        <v>92.57</v>
      </c>
      <c r="AP43" s="42">
        <v>483</v>
      </c>
      <c r="AQ43" s="37">
        <f t="shared" si="12"/>
        <v>202.60000000000002</v>
      </c>
      <c r="AR43" s="42">
        <v>483</v>
      </c>
    </row>
    <row r="44" spans="1:44" ht="12" customHeight="1">
      <c r="A44" s="27">
        <v>160</v>
      </c>
      <c r="B44" s="31" t="s">
        <v>309</v>
      </c>
      <c r="C44" s="31" t="s">
        <v>310</v>
      </c>
      <c r="D44" s="32">
        <v>22.63</v>
      </c>
      <c r="E44" s="32">
        <v>53.12</v>
      </c>
      <c r="F44" s="32">
        <v>49.21</v>
      </c>
      <c r="G44" s="31" t="s">
        <v>311</v>
      </c>
      <c r="H44" s="32">
        <v>53.88</v>
      </c>
      <c r="I44" s="32" t="s">
        <v>312</v>
      </c>
      <c r="J44" s="33">
        <v>99.7</v>
      </c>
      <c r="K44" s="33">
        <v>169.3</v>
      </c>
      <c r="L44" s="27">
        <v>480</v>
      </c>
      <c r="M44" s="31" t="s">
        <v>313</v>
      </c>
      <c r="N44" s="31" t="s">
        <v>314</v>
      </c>
      <c r="O44" s="31" t="s">
        <v>315</v>
      </c>
      <c r="P44" s="4"/>
      <c r="Q44" s="27">
        <v>160</v>
      </c>
      <c r="R44" s="37">
        <f t="shared" si="0"/>
        <v>106.13000000000001</v>
      </c>
      <c r="S44" s="27">
        <v>160</v>
      </c>
      <c r="T44" s="37">
        <f t="shared" si="1"/>
        <v>119.47</v>
      </c>
      <c r="U44" s="27">
        <v>160</v>
      </c>
      <c r="V44" s="37">
        <f t="shared" si="2"/>
        <v>22.63</v>
      </c>
      <c r="W44" s="27">
        <v>160</v>
      </c>
      <c r="X44" s="37">
        <f t="shared" si="3"/>
        <v>53.12</v>
      </c>
      <c r="Y44" s="27">
        <v>160</v>
      </c>
      <c r="Z44" s="37">
        <f t="shared" si="4"/>
        <v>49.21</v>
      </c>
      <c r="AA44" s="27">
        <v>160</v>
      </c>
      <c r="AB44" s="37">
        <f t="shared" si="5"/>
        <v>284.36</v>
      </c>
      <c r="AC44" s="27">
        <v>160</v>
      </c>
      <c r="AD44" s="37">
        <f t="shared" si="6"/>
        <v>53.88</v>
      </c>
      <c r="AE44" s="27">
        <v>160</v>
      </c>
      <c r="AF44" s="37">
        <f t="shared" si="13"/>
        <v>61.64</v>
      </c>
      <c r="AG44" s="27">
        <v>160</v>
      </c>
      <c r="AH44" s="37">
        <f t="shared" si="8"/>
        <v>99.7</v>
      </c>
      <c r="AI44" s="27">
        <v>40</v>
      </c>
      <c r="AJ44" s="37">
        <f t="shared" si="9"/>
        <v>169.3</v>
      </c>
      <c r="AK44" s="27">
        <v>40</v>
      </c>
      <c r="AL44" s="42">
        <v>480</v>
      </c>
      <c r="AM44" s="37">
        <f t="shared" si="10"/>
        <v>102.38</v>
      </c>
      <c r="AN44" s="42">
        <v>480</v>
      </c>
      <c r="AO44" s="37">
        <f t="shared" si="11"/>
        <v>92.78</v>
      </c>
      <c r="AP44" s="42">
        <v>480</v>
      </c>
      <c r="AQ44" s="37">
        <f t="shared" si="12"/>
        <v>203.01</v>
      </c>
      <c r="AR44" s="42">
        <v>480</v>
      </c>
    </row>
    <row r="45" spans="1:44" ht="12" customHeight="1">
      <c r="A45" s="27">
        <v>159</v>
      </c>
      <c r="B45" s="44" t="s">
        <v>316</v>
      </c>
      <c r="C45" s="44" t="s">
        <v>317</v>
      </c>
      <c r="D45" s="46">
        <v>22.68</v>
      </c>
      <c r="E45" s="46">
        <v>53.24</v>
      </c>
      <c r="F45" s="46">
        <v>49.31</v>
      </c>
      <c r="G45" s="44" t="s">
        <v>318</v>
      </c>
      <c r="H45" s="46">
        <v>54</v>
      </c>
      <c r="I45" s="52" t="s">
        <v>319</v>
      </c>
      <c r="J45" s="47">
        <v>100.65</v>
      </c>
      <c r="K45" s="47">
        <v>170.85</v>
      </c>
      <c r="L45" s="48">
        <v>477</v>
      </c>
      <c r="M45" s="44" t="s">
        <v>320</v>
      </c>
      <c r="N45" s="44" t="s">
        <v>321</v>
      </c>
      <c r="O45" s="44" t="s">
        <v>322</v>
      </c>
      <c r="P45" s="4"/>
      <c r="Q45" s="27">
        <v>159</v>
      </c>
      <c r="R45" s="37">
        <f t="shared" si="0"/>
        <v>106.34000000000002</v>
      </c>
      <c r="S45" s="27">
        <v>159</v>
      </c>
      <c r="T45" s="37">
        <f t="shared" si="1"/>
        <v>119.71</v>
      </c>
      <c r="U45" s="27">
        <v>159</v>
      </c>
      <c r="V45" s="37">
        <f t="shared" si="2"/>
        <v>22.68</v>
      </c>
      <c r="W45" s="27">
        <v>159</v>
      </c>
      <c r="X45" s="37">
        <f t="shared" si="3"/>
        <v>53.24</v>
      </c>
      <c r="Y45" s="27">
        <v>159</v>
      </c>
      <c r="Z45" s="37">
        <f t="shared" si="4"/>
        <v>49.31</v>
      </c>
      <c r="AA45" s="27">
        <v>159</v>
      </c>
      <c r="AB45" s="37">
        <f t="shared" si="5"/>
        <v>284.92</v>
      </c>
      <c r="AC45" s="27">
        <v>159</v>
      </c>
      <c r="AD45" s="37">
        <f t="shared" si="6"/>
        <v>54</v>
      </c>
      <c r="AE45" s="27">
        <v>159</v>
      </c>
      <c r="AF45" s="37">
        <f t="shared" si="13"/>
        <v>61.77</v>
      </c>
      <c r="AG45" s="27">
        <v>159</v>
      </c>
      <c r="AH45" s="37">
        <f t="shared" si="8"/>
        <v>100.65</v>
      </c>
      <c r="AI45" s="27">
        <v>41</v>
      </c>
      <c r="AJ45" s="37">
        <f t="shared" si="9"/>
        <v>170.85</v>
      </c>
      <c r="AK45" s="27">
        <v>41</v>
      </c>
      <c r="AL45" s="42">
        <v>477</v>
      </c>
      <c r="AM45" s="37">
        <f t="shared" si="10"/>
        <v>102.60999999999999</v>
      </c>
      <c r="AN45" s="42">
        <v>477</v>
      </c>
      <c r="AO45" s="37">
        <f t="shared" si="11"/>
        <v>92.990000000000009</v>
      </c>
      <c r="AP45" s="42">
        <v>477</v>
      </c>
      <c r="AQ45" s="37">
        <f t="shared" si="12"/>
        <v>203.42000000000002</v>
      </c>
      <c r="AR45" s="42">
        <v>477</v>
      </c>
    </row>
    <row r="46" spans="1:44" ht="12" customHeight="1">
      <c r="A46" s="27">
        <v>158</v>
      </c>
      <c r="B46" s="31" t="s">
        <v>323</v>
      </c>
      <c r="C46" s="31" t="s">
        <v>324</v>
      </c>
      <c r="D46" s="32">
        <v>22.73</v>
      </c>
      <c r="E46" s="32">
        <v>53.37</v>
      </c>
      <c r="F46" s="32">
        <v>49.41</v>
      </c>
      <c r="G46" s="31" t="s">
        <v>325</v>
      </c>
      <c r="H46" s="32">
        <v>54.12</v>
      </c>
      <c r="I46" s="32" t="s">
        <v>326</v>
      </c>
      <c r="J46" s="33">
        <v>101.6</v>
      </c>
      <c r="K46" s="33">
        <v>172.4</v>
      </c>
      <c r="L46" s="27">
        <v>474</v>
      </c>
      <c r="M46" s="31" t="s">
        <v>194</v>
      </c>
      <c r="N46" s="31" t="s">
        <v>327</v>
      </c>
      <c r="O46" s="31" t="s">
        <v>328</v>
      </c>
      <c r="P46" s="4"/>
      <c r="Q46" s="27">
        <v>158</v>
      </c>
      <c r="R46" s="37">
        <f t="shared" si="0"/>
        <v>106.55</v>
      </c>
      <c r="S46" s="27">
        <v>158</v>
      </c>
      <c r="T46" s="37">
        <f t="shared" si="1"/>
        <v>119.94999999999999</v>
      </c>
      <c r="U46" s="27">
        <v>158</v>
      </c>
      <c r="V46" s="37">
        <f t="shared" si="2"/>
        <v>22.73</v>
      </c>
      <c r="W46" s="27">
        <v>158</v>
      </c>
      <c r="X46" s="37">
        <f t="shared" si="3"/>
        <v>53.37</v>
      </c>
      <c r="Y46" s="27">
        <v>158</v>
      </c>
      <c r="Z46" s="37">
        <f t="shared" si="4"/>
        <v>49.41</v>
      </c>
      <c r="AA46" s="27">
        <v>158</v>
      </c>
      <c r="AB46" s="37">
        <f t="shared" si="5"/>
        <v>285.49</v>
      </c>
      <c r="AC46" s="27">
        <v>158</v>
      </c>
      <c r="AD46" s="37">
        <f t="shared" si="6"/>
        <v>54.12</v>
      </c>
      <c r="AE46" s="27">
        <v>158</v>
      </c>
      <c r="AF46" s="37">
        <f t="shared" si="13"/>
        <v>61.91</v>
      </c>
      <c r="AG46" s="27">
        <v>158</v>
      </c>
      <c r="AH46" s="37">
        <f t="shared" si="8"/>
        <v>101.6</v>
      </c>
      <c r="AI46" s="27">
        <v>42</v>
      </c>
      <c r="AJ46" s="37">
        <f t="shared" si="9"/>
        <v>172.4</v>
      </c>
      <c r="AK46" s="27">
        <v>42</v>
      </c>
      <c r="AL46" s="42">
        <v>474</v>
      </c>
      <c r="AM46" s="37">
        <f t="shared" si="10"/>
        <v>102.83999999999999</v>
      </c>
      <c r="AN46" s="42">
        <v>474</v>
      </c>
      <c r="AO46" s="37">
        <f t="shared" si="11"/>
        <v>93.210000000000008</v>
      </c>
      <c r="AP46" s="42">
        <v>474</v>
      </c>
      <c r="AQ46" s="37">
        <f t="shared" si="12"/>
        <v>203.83</v>
      </c>
      <c r="AR46" s="42">
        <v>474</v>
      </c>
    </row>
    <row r="47" spans="1:44" ht="12" customHeight="1">
      <c r="A47" s="27">
        <v>157</v>
      </c>
      <c r="B47" s="44" t="s">
        <v>329</v>
      </c>
      <c r="C47" s="44" t="s">
        <v>330</v>
      </c>
      <c r="D47" s="46">
        <v>22.77</v>
      </c>
      <c r="E47" s="46">
        <v>53.5</v>
      </c>
      <c r="F47" s="46">
        <v>49.51</v>
      </c>
      <c r="G47" s="44" t="s">
        <v>331</v>
      </c>
      <c r="H47" s="46">
        <v>54.23</v>
      </c>
      <c r="I47" s="52" t="s">
        <v>332</v>
      </c>
      <c r="J47" s="47">
        <v>102.6</v>
      </c>
      <c r="K47" s="47">
        <v>174</v>
      </c>
      <c r="L47" s="48">
        <v>471</v>
      </c>
      <c r="M47" s="44" t="s">
        <v>333</v>
      </c>
      <c r="N47" s="44" t="s">
        <v>334</v>
      </c>
      <c r="O47" s="44" t="s">
        <v>335</v>
      </c>
      <c r="P47" s="4"/>
      <c r="Q47" s="27">
        <v>157</v>
      </c>
      <c r="R47" s="37">
        <f t="shared" si="0"/>
        <v>106.75999999999999</v>
      </c>
      <c r="S47" s="27">
        <v>157</v>
      </c>
      <c r="T47" s="37">
        <f t="shared" si="1"/>
        <v>120.18</v>
      </c>
      <c r="U47" s="27">
        <v>157</v>
      </c>
      <c r="V47" s="37">
        <f t="shared" si="2"/>
        <v>22.77</v>
      </c>
      <c r="W47" s="27">
        <v>157</v>
      </c>
      <c r="X47" s="37">
        <f t="shared" si="3"/>
        <v>53.5</v>
      </c>
      <c r="Y47" s="27">
        <v>157</v>
      </c>
      <c r="Z47" s="37">
        <f t="shared" si="4"/>
        <v>49.51</v>
      </c>
      <c r="AA47" s="27">
        <v>157</v>
      </c>
      <c r="AB47" s="37">
        <f t="shared" si="5"/>
        <v>286.05</v>
      </c>
      <c r="AC47" s="27">
        <v>157</v>
      </c>
      <c r="AD47" s="37">
        <f t="shared" si="6"/>
        <v>54.23</v>
      </c>
      <c r="AE47" s="27">
        <v>157</v>
      </c>
      <c r="AF47" s="37">
        <f t="shared" si="13"/>
        <v>62.05</v>
      </c>
      <c r="AG47" s="27">
        <v>157</v>
      </c>
      <c r="AH47" s="37">
        <f t="shared" si="8"/>
        <v>102.6</v>
      </c>
      <c r="AI47" s="27">
        <v>43</v>
      </c>
      <c r="AJ47" s="37">
        <f t="shared" si="9"/>
        <v>174</v>
      </c>
      <c r="AK47" s="27">
        <v>43</v>
      </c>
      <c r="AL47" s="42">
        <v>471</v>
      </c>
      <c r="AM47" s="37">
        <f t="shared" si="10"/>
        <v>103.07000000000001</v>
      </c>
      <c r="AN47" s="42">
        <v>471</v>
      </c>
      <c r="AO47" s="37">
        <f t="shared" si="11"/>
        <v>93.43</v>
      </c>
      <c r="AP47" s="42">
        <v>471</v>
      </c>
      <c r="AQ47" s="37">
        <f t="shared" si="12"/>
        <v>204.24</v>
      </c>
      <c r="AR47" s="42">
        <v>471</v>
      </c>
    </row>
    <row r="48" spans="1:44" ht="12" customHeight="1">
      <c r="A48" s="27">
        <v>156</v>
      </c>
      <c r="B48" s="31" t="s">
        <v>336</v>
      </c>
      <c r="C48" s="31" t="s">
        <v>337</v>
      </c>
      <c r="D48" s="32">
        <v>22.82</v>
      </c>
      <c r="E48" s="32">
        <v>53.62</v>
      </c>
      <c r="F48" s="32">
        <v>49.61</v>
      </c>
      <c r="G48" s="31" t="s">
        <v>338</v>
      </c>
      <c r="H48" s="32">
        <v>54.35</v>
      </c>
      <c r="I48" s="32" t="s">
        <v>339</v>
      </c>
      <c r="J48" s="33">
        <v>103.55</v>
      </c>
      <c r="K48" s="33">
        <v>175.55</v>
      </c>
      <c r="L48" s="27">
        <v>468</v>
      </c>
      <c r="M48" s="31" t="s">
        <v>340</v>
      </c>
      <c r="N48" s="31" t="s">
        <v>341</v>
      </c>
      <c r="O48" s="31" t="s">
        <v>342</v>
      </c>
      <c r="P48" s="4"/>
      <c r="Q48" s="27">
        <v>156</v>
      </c>
      <c r="R48" s="37">
        <f t="shared" si="0"/>
        <v>106.97999999999999</v>
      </c>
      <c r="S48" s="27">
        <v>156</v>
      </c>
      <c r="T48" s="37">
        <f t="shared" si="1"/>
        <v>120.42</v>
      </c>
      <c r="U48" s="27">
        <v>156</v>
      </c>
      <c r="V48" s="37">
        <f t="shared" si="2"/>
        <v>22.82</v>
      </c>
      <c r="W48" s="27">
        <v>156</v>
      </c>
      <c r="X48" s="37">
        <f t="shared" si="3"/>
        <v>53.62</v>
      </c>
      <c r="Y48" s="27">
        <v>156</v>
      </c>
      <c r="Z48" s="37">
        <f t="shared" si="4"/>
        <v>49.61</v>
      </c>
      <c r="AA48" s="27">
        <v>156</v>
      </c>
      <c r="AB48" s="37">
        <f t="shared" si="5"/>
        <v>286.62</v>
      </c>
      <c r="AC48" s="27">
        <v>156</v>
      </c>
      <c r="AD48" s="37">
        <f t="shared" si="6"/>
        <v>54.35</v>
      </c>
      <c r="AE48" s="27">
        <v>156</v>
      </c>
      <c r="AF48" s="37">
        <f t="shared" si="13"/>
        <v>62.180000000000007</v>
      </c>
      <c r="AG48" s="27">
        <v>156</v>
      </c>
      <c r="AH48" s="37">
        <f t="shared" si="8"/>
        <v>103.55</v>
      </c>
      <c r="AI48" s="27">
        <v>44</v>
      </c>
      <c r="AJ48" s="37">
        <f t="shared" si="9"/>
        <v>175.55</v>
      </c>
      <c r="AK48" s="27">
        <v>44</v>
      </c>
      <c r="AL48" s="42">
        <v>468</v>
      </c>
      <c r="AM48" s="37">
        <f t="shared" si="10"/>
        <v>103.31</v>
      </c>
      <c r="AN48" s="42">
        <v>468</v>
      </c>
      <c r="AO48" s="37">
        <f t="shared" si="11"/>
        <v>93.64</v>
      </c>
      <c r="AP48" s="42">
        <v>468</v>
      </c>
      <c r="AQ48" s="37">
        <f t="shared" si="12"/>
        <v>204.64999999999998</v>
      </c>
      <c r="AR48" s="42">
        <v>468</v>
      </c>
    </row>
    <row r="49" spans="1:44" ht="12" customHeight="1">
      <c r="A49" s="27">
        <v>155</v>
      </c>
      <c r="B49" s="44" t="s">
        <v>343</v>
      </c>
      <c r="C49" s="44" t="s">
        <v>344</v>
      </c>
      <c r="D49" s="46">
        <v>22.87</v>
      </c>
      <c r="E49" s="46">
        <v>53.75</v>
      </c>
      <c r="F49" s="46">
        <v>49.71</v>
      </c>
      <c r="G49" s="44" t="s">
        <v>345</v>
      </c>
      <c r="H49" s="46">
        <v>54.47</v>
      </c>
      <c r="I49" s="52" t="s">
        <v>346</v>
      </c>
      <c r="J49" s="47">
        <v>104.55</v>
      </c>
      <c r="K49" s="47">
        <v>177.15</v>
      </c>
      <c r="L49" s="48">
        <v>465</v>
      </c>
      <c r="M49" s="44" t="s">
        <v>347</v>
      </c>
      <c r="N49" s="44" t="s">
        <v>28</v>
      </c>
      <c r="O49" s="44" t="s">
        <v>348</v>
      </c>
      <c r="P49" s="4"/>
      <c r="Q49" s="27">
        <v>155</v>
      </c>
      <c r="R49" s="37">
        <f t="shared" si="0"/>
        <v>107.2</v>
      </c>
      <c r="S49" s="27">
        <v>155</v>
      </c>
      <c r="T49" s="37">
        <f t="shared" si="1"/>
        <v>120.66</v>
      </c>
      <c r="U49" s="27">
        <v>155</v>
      </c>
      <c r="V49" s="37">
        <f t="shared" si="2"/>
        <v>22.87</v>
      </c>
      <c r="W49" s="27">
        <v>155</v>
      </c>
      <c r="X49" s="37">
        <f t="shared" si="3"/>
        <v>53.75</v>
      </c>
      <c r="Y49" s="27">
        <v>155</v>
      </c>
      <c r="Z49" s="37">
        <f t="shared" si="4"/>
        <v>49.71</v>
      </c>
      <c r="AA49" s="27">
        <v>155</v>
      </c>
      <c r="AB49" s="37">
        <f t="shared" si="5"/>
        <v>287.20000000000005</v>
      </c>
      <c r="AC49" s="27">
        <v>155</v>
      </c>
      <c r="AD49" s="37">
        <f t="shared" si="6"/>
        <v>54.47</v>
      </c>
      <c r="AE49" s="27">
        <v>155</v>
      </c>
      <c r="AF49" s="37">
        <f t="shared" si="13"/>
        <v>62.32</v>
      </c>
      <c r="AG49" s="27">
        <v>155</v>
      </c>
      <c r="AH49" s="37">
        <f t="shared" si="8"/>
        <v>104.55</v>
      </c>
      <c r="AI49" s="27">
        <v>45</v>
      </c>
      <c r="AJ49" s="37">
        <f t="shared" si="9"/>
        <v>177.15</v>
      </c>
      <c r="AK49" s="27">
        <v>45</v>
      </c>
      <c r="AL49" s="42">
        <v>465</v>
      </c>
      <c r="AM49" s="37">
        <f t="shared" si="10"/>
        <v>103.55</v>
      </c>
      <c r="AN49" s="42">
        <v>465</v>
      </c>
      <c r="AO49" s="37">
        <f t="shared" si="11"/>
        <v>93.86</v>
      </c>
      <c r="AP49" s="42">
        <v>465</v>
      </c>
      <c r="AQ49" s="37">
        <f t="shared" si="12"/>
        <v>205.07</v>
      </c>
      <c r="AR49" s="42">
        <v>465</v>
      </c>
    </row>
    <row r="50" spans="1:44" ht="12" customHeight="1">
      <c r="A50" s="27">
        <v>154</v>
      </c>
      <c r="B50" s="31" t="s">
        <v>351</v>
      </c>
      <c r="C50" s="31" t="s">
        <v>352</v>
      </c>
      <c r="D50" s="32">
        <v>22.92</v>
      </c>
      <c r="E50" s="32">
        <v>53.88</v>
      </c>
      <c r="F50" s="32">
        <v>49.81</v>
      </c>
      <c r="G50" s="31" t="s">
        <v>353</v>
      </c>
      <c r="H50" s="32">
        <v>54.59</v>
      </c>
      <c r="I50" s="32" t="s">
        <v>354</v>
      </c>
      <c r="J50" s="33">
        <v>105.55</v>
      </c>
      <c r="K50" s="33">
        <v>178.75</v>
      </c>
      <c r="L50" s="27">
        <v>462</v>
      </c>
      <c r="M50" s="31" t="s">
        <v>355</v>
      </c>
      <c r="N50" s="31" t="s">
        <v>356</v>
      </c>
      <c r="O50" s="31" t="s">
        <v>357</v>
      </c>
      <c r="P50" s="4"/>
      <c r="Q50" s="27">
        <v>154</v>
      </c>
      <c r="R50" s="37">
        <f t="shared" si="0"/>
        <v>107.41</v>
      </c>
      <c r="S50" s="27">
        <v>154</v>
      </c>
      <c r="T50" s="37">
        <f t="shared" si="1"/>
        <v>120.9</v>
      </c>
      <c r="U50" s="27">
        <v>154</v>
      </c>
      <c r="V50" s="37">
        <f t="shared" si="2"/>
        <v>22.92</v>
      </c>
      <c r="W50" s="27">
        <v>154</v>
      </c>
      <c r="X50" s="37">
        <f t="shared" si="3"/>
        <v>53.88</v>
      </c>
      <c r="Y50" s="27">
        <v>154</v>
      </c>
      <c r="Z50" s="37">
        <f t="shared" si="4"/>
        <v>49.81</v>
      </c>
      <c r="AA50" s="27">
        <v>154</v>
      </c>
      <c r="AB50" s="37">
        <f t="shared" si="5"/>
        <v>287.77000000000004</v>
      </c>
      <c r="AC50" s="27">
        <v>154</v>
      </c>
      <c r="AD50" s="37">
        <f t="shared" si="6"/>
        <v>54.59</v>
      </c>
      <c r="AE50" s="27">
        <v>154</v>
      </c>
      <c r="AF50" s="37">
        <f t="shared" si="13"/>
        <v>62.459999999999987</v>
      </c>
      <c r="AG50" s="27">
        <v>154</v>
      </c>
      <c r="AH50" s="37">
        <f t="shared" si="8"/>
        <v>105.55</v>
      </c>
      <c r="AI50" s="27">
        <v>46</v>
      </c>
      <c r="AJ50" s="37">
        <f t="shared" si="9"/>
        <v>178.75</v>
      </c>
      <c r="AK50" s="27">
        <v>46</v>
      </c>
      <c r="AL50" s="42">
        <v>462</v>
      </c>
      <c r="AM50" s="37">
        <f t="shared" si="10"/>
        <v>103.78000000000002</v>
      </c>
      <c r="AN50" s="42">
        <v>462</v>
      </c>
      <c r="AO50" s="37">
        <f t="shared" si="11"/>
        <v>94.080000000000013</v>
      </c>
      <c r="AP50" s="42">
        <v>462</v>
      </c>
      <c r="AQ50" s="37">
        <f t="shared" si="12"/>
        <v>205.49</v>
      </c>
      <c r="AR50" s="42">
        <v>462</v>
      </c>
    </row>
    <row r="51" spans="1:44" ht="12" customHeight="1">
      <c r="A51" s="27">
        <v>153</v>
      </c>
      <c r="B51" s="44" t="s">
        <v>358</v>
      </c>
      <c r="C51" s="44" t="s">
        <v>359</v>
      </c>
      <c r="D51" s="46">
        <v>22.97</v>
      </c>
      <c r="E51" s="46">
        <v>54.01</v>
      </c>
      <c r="F51" s="46">
        <v>49.91</v>
      </c>
      <c r="G51" s="44" t="s">
        <v>360</v>
      </c>
      <c r="H51" s="46">
        <v>54.71</v>
      </c>
      <c r="I51" s="52" t="s">
        <v>361</v>
      </c>
      <c r="J51" s="47">
        <v>106.55</v>
      </c>
      <c r="K51" s="47">
        <v>180.35</v>
      </c>
      <c r="L51" s="48">
        <v>459</v>
      </c>
      <c r="M51" s="44" t="s">
        <v>362</v>
      </c>
      <c r="N51" s="44" t="s">
        <v>363</v>
      </c>
      <c r="O51" s="44" t="s">
        <v>364</v>
      </c>
      <c r="P51" s="4"/>
      <c r="Q51" s="27">
        <v>153</v>
      </c>
      <c r="R51" s="37">
        <f t="shared" si="0"/>
        <v>107.63000000000001</v>
      </c>
      <c r="S51" s="27">
        <v>153</v>
      </c>
      <c r="T51" s="37">
        <f t="shared" si="1"/>
        <v>121.14</v>
      </c>
      <c r="U51" s="27">
        <v>153</v>
      </c>
      <c r="V51" s="37">
        <f t="shared" si="2"/>
        <v>22.97</v>
      </c>
      <c r="W51" s="27">
        <v>153</v>
      </c>
      <c r="X51" s="37">
        <f t="shared" si="3"/>
        <v>54.01</v>
      </c>
      <c r="Y51" s="27">
        <v>153</v>
      </c>
      <c r="Z51" s="37">
        <f t="shared" si="4"/>
        <v>49.91</v>
      </c>
      <c r="AA51" s="27">
        <v>153</v>
      </c>
      <c r="AB51" s="37">
        <f t="shared" si="5"/>
        <v>288.34999999999997</v>
      </c>
      <c r="AC51" s="27">
        <v>153</v>
      </c>
      <c r="AD51" s="37">
        <f t="shared" si="6"/>
        <v>54.71</v>
      </c>
      <c r="AE51" s="27">
        <v>153</v>
      </c>
      <c r="AF51" s="37">
        <f t="shared" si="13"/>
        <v>62.600000000000009</v>
      </c>
      <c r="AG51" s="27">
        <v>153</v>
      </c>
      <c r="AH51" s="37">
        <f t="shared" si="8"/>
        <v>106.55</v>
      </c>
      <c r="AI51" s="27">
        <v>47</v>
      </c>
      <c r="AJ51" s="37">
        <f t="shared" si="9"/>
        <v>180.35</v>
      </c>
      <c r="AK51" s="27">
        <v>47</v>
      </c>
      <c r="AL51" s="42">
        <v>459</v>
      </c>
      <c r="AM51" s="37">
        <f t="shared" si="10"/>
        <v>104.02000000000001</v>
      </c>
      <c r="AN51" s="42">
        <v>459</v>
      </c>
      <c r="AO51" s="37">
        <f t="shared" si="11"/>
        <v>94.300000000000011</v>
      </c>
      <c r="AP51" s="42">
        <v>459</v>
      </c>
      <c r="AQ51" s="37">
        <f t="shared" si="12"/>
        <v>205.9</v>
      </c>
      <c r="AR51" s="42">
        <v>459</v>
      </c>
    </row>
    <row r="52" spans="1:44" ht="12" customHeight="1">
      <c r="A52" s="27">
        <v>152</v>
      </c>
      <c r="B52" s="31" t="s">
        <v>365</v>
      </c>
      <c r="C52" s="31" t="s">
        <v>366</v>
      </c>
      <c r="D52" s="32">
        <v>23.02</v>
      </c>
      <c r="E52" s="32">
        <v>54.14</v>
      </c>
      <c r="F52" s="32">
        <v>50.01</v>
      </c>
      <c r="G52" s="31" t="s">
        <v>367</v>
      </c>
      <c r="H52" s="32">
        <v>54.83</v>
      </c>
      <c r="I52" s="32" t="s">
        <v>368</v>
      </c>
      <c r="J52" s="33">
        <v>107.6</v>
      </c>
      <c r="K52" s="33">
        <v>182</v>
      </c>
      <c r="L52" s="27">
        <v>456</v>
      </c>
      <c r="M52" s="31" t="s">
        <v>369</v>
      </c>
      <c r="N52" s="31" t="s">
        <v>370</v>
      </c>
      <c r="O52" s="31" t="s">
        <v>371</v>
      </c>
      <c r="P52" s="4"/>
      <c r="Q52" s="27">
        <v>152</v>
      </c>
      <c r="R52" s="37">
        <f t="shared" si="0"/>
        <v>107.85</v>
      </c>
      <c r="S52" s="27">
        <v>152</v>
      </c>
      <c r="T52" s="37">
        <f t="shared" si="1"/>
        <v>121.38999999999999</v>
      </c>
      <c r="U52" s="27">
        <v>152</v>
      </c>
      <c r="V52" s="37">
        <f t="shared" si="2"/>
        <v>23.02</v>
      </c>
      <c r="W52" s="27">
        <v>152</v>
      </c>
      <c r="X52" s="37">
        <f t="shared" si="3"/>
        <v>54.14</v>
      </c>
      <c r="Y52" s="27">
        <v>152</v>
      </c>
      <c r="Z52" s="37">
        <f t="shared" si="4"/>
        <v>50.01</v>
      </c>
      <c r="AA52" s="27">
        <v>152</v>
      </c>
      <c r="AB52" s="37">
        <f t="shared" si="5"/>
        <v>288.91999999999996</v>
      </c>
      <c r="AC52" s="27">
        <v>152</v>
      </c>
      <c r="AD52" s="37">
        <f t="shared" si="6"/>
        <v>54.83</v>
      </c>
      <c r="AE52" s="27">
        <v>152</v>
      </c>
      <c r="AF52" s="37">
        <f t="shared" si="13"/>
        <v>62.74</v>
      </c>
      <c r="AG52" s="27">
        <v>152</v>
      </c>
      <c r="AH52" s="37">
        <f t="shared" si="8"/>
        <v>107.6</v>
      </c>
      <c r="AI52" s="27">
        <v>48</v>
      </c>
      <c r="AJ52" s="37">
        <f t="shared" si="9"/>
        <v>182</v>
      </c>
      <c r="AK52" s="27">
        <v>48</v>
      </c>
      <c r="AL52" s="42">
        <v>456</v>
      </c>
      <c r="AM52" s="37">
        <f t="shared" si="10"/>
        <v>104.26</v>
      </c>
      <c r="AN52" s="42">
        <v>456</v>
      </c>
      <c r="AO52" s="37">
        <f t="shared" si="11"/>
        <v>94.52000000000001</v>
      </c>
      <c r="AP52" s="42">
        <v>456</v>
      </c>
      <c r="AQ52" s="37">
        <f t="shared" si="12"/>
        <v>206.32</v>
      </c>
      <c r="AR52" s="42">
        <v>456</v>
      </c>
    </row>
    <row r="53" spans="1:44" ht="12" customHeight="1">
      <c r="A53" s="27">
        <v>151</v>
      </c>
      <c r="B53" s="44" t="s">
        <v>374</v>
      </c>
      <c r="C53" s="44" t="s">
        <v>375</v>
      </c>
      <c r="D53" s="46">
        <v>23.07</v>
      </c>
      <c r="E53" s="46">
        <v>54.27</v>
      </c>
      <c r="F53" s="46">
        <v>50.12</v>
      </c>
      <c r="G53" s="44" t="s">
        <v>376</v>
      </c>
      <c r="H53" s="46">
        <v>54.95</v>
      </c>
      <c r="I53" s="52" t="s">
        <v>377</v>
      </c>
      <c r="J53" s="47">
        <v>108.6</v>
      </c>
      <c r="K53" s="47">
        <v>183.65</v>
      </c>
      <c r="L53" s="48">
        <v>453</v>
      </c>
      <c r="M53" s="44" t="s">
        <v>378</v>
      </c>
      <c r="N53" s="44" t="s">
        <v>379</v>
      </c>
      <c r="O53" s="44" t="s">
        <v>380</v>
      </c>
      <c r="P53" s="4"/>
      <c r="Q53" s="27">
        <v>151</v>
      </c>
      <c r="R53" s="37">
        <f t="shared" si="0"/>
        <v>108.07</v>
      </c>
      <c r="S53" s="27">
        <v>151</v>
      </c>
      <c r="T53" s="37">
        <f t="shared" si="1"/>
        <v>121.62999999999998</v>
      </c>
      <c r="U53" s="27">
        <v>151</v>
      </c>
      <c r="V53" s="37">
        <f t="shared" si="2"/>
        <v>23.07</v>
      </c>
      <c r="W53" s="27">
        <v>151</v>
      </c>
      <c r="X53" s="37">
        <f t="shared" si="3"/>
        <v>54.27</v>
      </c>
      <c r="Y53" s="27">
        <v>151</v>
      </c>
      <c r="Z53" s="37">
        <f t="shared" si="4"/>
        <v>50.12</v>
      </c>
      <c r="AA53" s="27">
        <v>151</v>
      </c>
      <c r="AB53" s="37">
        <f t="shared" si="5"/>
        <v>289.50999999999993</v>
      </c>
      <c r="AC53" s="27">
        <v>151</v>
      </c>
      <c r="AD53" s="37">
        <f t="shared" si="6"/>
        <v>54.95</v>
      </c>
      <c r="AE53" s="27">
        <v>151</v>
      </c>
      <c r="AF53" s="37">
        <f t="shared" si="13"/>
        <v>62.88</v>
      </c>
      <c r="AG53" s="27">
        <v>151</v>
      </c>
      <c r="AH53" s="37">
        <f t="shared" si="8"/>
        <v>108.6</v>
      </c>
      <c r="AI53" s="27">
        <v>49</v>
      </c>
      <c r="AJ53" s="37">
        <f t="shared" si="9"/>
        <v>183.65</v>
      </c>
      <c r="AK53" s="27">
        <v>49</v>
      </c>
      <c r="AL53" s="42">
        <v>453</v>
      </c>
      <c r="AM53" s="37">
        <f t="shared" si="10"/>
        <v>104.5</v>
      </c>
      <c r="AN53" s="42">
        <v>453</v>
      </c>
      <c r="AO53" s="37">
        <f t="shared" si="11"/>
        <v>94.75</v>
      </c>
      <c r="AP53" s="42">
        <v>453</v>
      </c>
      <c r="AQ53" s="37">
        <f t="shared" si="12"/>
        <v>206.75</v>
      </c>
      <c r="AR53" s="42">
        <v>453</v>
      </c>
    </row>
    <row r="54" spans="1:44" ht="12" customHeight="1">
      <c r="A54" s="27">
        <v>150</v>
      </c>
      <c r="B54" s="31" t="s">
        <v>382</v>
      </c>
      <c r="C54" s="31" t="s">
        <v>383</v>
      </c>
      <c r="D54" s="32">
        <v>23.11</v>
      </c>
      <c r="E54" s="32">
        <v>54.41</v>
      </c>
      <c r="F54" s="32">
        <v>50.22</v>
      </c>
      <c r="G54" s="31" t="s">
        <v>384</v>
      </c>
      <c r="H54" s="32">
        <v>55.07</v>
      </c>
      <c r="I54" s="32" t="s">
        <v>385</v>
      </c>
      <c r="J54" s="33">
        <v>109.65</v>
      </c>
      <c r="K54" s="33">
        <v>185.3</v>
      </c>
      <c r="L54" s="27">
        <v>450</v>
      </c>
      <c r="M54" s="31" t="s">
        <v>386</v>
      </c>
      <c r="N54" s="31" t="s">
        <v>387</v>
      </c>
      <c r="O54" s="31" t="s">
        <v>388</v>
      </c>
      <c r="P54" s="4"/>
      <c r="Q54" s="27">
        <v>150</v>
      </c>
      <c r="R54" s="37">
        <f t="shared" si="0"/>
        <v>108.28999999999999</v>
      </c>
      <c r="S54" s="27">
        <v>150</v>
      </c>
      <c r="T54" s="37">
        <f t="shared" si="1"/>
        <v>121.86999999999999</v>
      </c>
      <c r="U54" s="27">
        <v>150</v>
      </c>
      <c r="V54" s="37">
        <f t="shared" si="2"/>
        <v>23.11</v>
      </c>
      <c r="W54" s="27">
        <v>150</v>
      </c>
      <c r="X54" s="37">
        <f t="shared" si="3"/>
        <v>54.41</v>
      </c>
      <c r="Y54" s="27">
        <v>150</v>
      </c>
      <c r="Z54" s="37">
        <f t="shared" si="4"/>
        <v>50.22</v>
      </c>
      <c r="AA54" s="27">
        <v>150</v>
      </c>
      <c r="AB54" s="37">
        <f t="shared" si="5"/>
        <v>290.08999999999997</v>
      </c>
      <c r="AC54" s="27">
        <v>150</v>
      </c>
      <c r="AD54" s="37">
        <f t="shared" si="6"/>
        <v>55.07</v>
      </c>
      <c r="AE54" s="27">
        <v>150</v>
      </c>
      <c r="AF54" s="37">
        <f t="shared" si="13"/>
        <v>63.02</v>
      </c>
      <c r="AG54" s="27">
        <v>150</v>
      </c>
      <c r="AH54" s="37">
        <f t="shared" si="8"/>
        <v>109.65</v>
      </c>
      <c r="AI54" s="27">
        <v>50</v>
      </c>
      <c r="AJ54" s="37">
        <f t="shared" si="9"/>
        <v>185.3</v>
      </c>
      <c r="AK54" s="27">
        <v>50</v>
      </c>
      <c r="AL54" s="42">
        <v>450</v>
      </c>
      <c r="AM54" s="37">
        <f t="shared" si="10"/>
        <v>104.74000000000001</v>
      </c>
      <c r="AN54" s="42">
        <v>450</v>
      </c>
      <c r="AO54" s="37">
        <f t="shared" si="11"/>
        <v>94.97</v>
      </c>
      <c r="AP54" s="42">
        <v>450</v>
      </c>
      <c r="AQ54" s="37">
        <f t="shared" si="12"/>
        <v>207.17000000000002</v>
      </c>
      <c r="AR54" s="42">
        <v>450</v>
      </c>
    </row>
    <row r="55" spans="1:44" ht="12" customHeight="1">
      <c r="A55" s="27">
        <v>149</v>
      </c>
      <c r="B55" s="44" t="s">
        <v>389</v>
      </c>
      <c r="C55" s="44" t="s">
        <v>390</v>
      </c>
      <c r="D55" s="46">
        <v>23.16</v>
      </c>
      <c r="E55" s="46">
        <v>54.54</v>
      </c>
      <c r="F55" s="46">
        <v>50.32</v>
      </c>
      <c r="G55" s="44" t="s">
        <v>391</v>
      </c>
      <c r="H55" s="46">
        <v>55.19</v>
      </c>
      <c r="I55" s="52" t="s">
        <v>392</v>
      </c>
      <c r="J55" s="47">
        <v>110.7</v>
      </c>
      <c r="K55" s="47">
        <v>187</v>
      </c>
      <c r="L55" s="48">
        <v>447</v>
      </c>
      <c r="M55" s="44" t="s">
        <v>393</v>
      </c>
      <c r="N55" s="44" t="s">
        <v>394</v>
      </c>
      <c r="O55" s="44" t="s">
        <v>395</v>
      </c>
      <c r="P55" s="4"/>
      <c r="Q55" s="27">
        <v>149</v>
      </c>
      <c r="R55" s="37">
        <f t="shared" si="0"/>
        <v>108.51</v>
      </c>
      <c r="S55" s="27">
        <v>149</v>
      </c>
      <c r="T55" s="37">
        <f t="shared" si="1"/>
        <v>122.11999999999999</v>
      </c>
      <c r="U55" s="27">
        <v>149</v>
      </c>
      <c r="V55" s="37">
        <f t="shared" si="2"/>
        <v>23.16</v>
      </c>
      <c r="W55" s="27">
        <v>149</v>
      </c>
      <c r="X55" s="37">
        <f t="shared" si="3"/>
        <v>54.54</v>
      </c>
      <c r="Y55" s="27">
        <v>149</v>
      </c>
      <c r="Z55" s="37">
        <f t="shared" si="4"/>
        <v>50.32</v>
      </c>
      <c r="AA55" s="27">
        <v>149</v>
      </c>
      <c r="AB55" s="37">
        <f t="shared" si="5"/>
        <v>290.67</v>
      </c>
      <c r="AC55" s="27">
        <v>149</v>
      </c>
      <c r="AD55" s="37">
        <f t="shared" si="6"/>
        <v>55.19</v>
      </c>
      <c r="AE55" s="27">
        <v>149</v>
      </c>
      <c r="AF55" s="37">
        <f t="shared" si="13"/>
        <v>63.159999999999989</v>
      </c>
      <c r="AG55" s="27">
        <v>149</v>
      </c>
      <c r="AH55" s="37">
        <f t="shared" si="8"/>
        <v>110.7</v>
      </c>
      <c r="AI55" s="27">
        <v>51</v>
      </c>
      <c r="AJ55" s="37">
        <f t="shared" si="9"/>
        <v>187</v>
      </c>
      <c r="AK55" s="27">
        <v>51</v>
      </c>
      <c r="AL55" s="42">
        <v>447</v>
      </c>
      <c r="AM55" s="37">
        <f t="shared" si="10"/>
        <v>104.99</v>
      </c>
      <c r="AN55" s="42">
        <v>447</v>
      </c>
      <c r="AO55" s="37">
        <f t="shared" si="11"/>
        <v>95.19</v>
      </c>
      <c r="AP55" s="42">
        <v>447</v>
      </c>
      <c r="AQ55" s="37">
        <f t="shared" si="12"/>
        <v>207.59</v>
      </c>
      <c r="AR55" s="42">
        <v>447</v>
      </c>
    </row>
    <row r="56" spans="1:44" ht="12" customHeight="1">
      <c r="A56" s="27">
        <v>148</v>
      </c>
      <c r="B56" s="31" t="s">
        <v>396</v>
      </c>
      <c r="C56" s="31" t="s">
        <v>397</v>
      </c>
      <c r="D56" s="32">
        <v>23.21</v>
      </c>
      <c r="E56" s="32">
        <v>54.67</v>
      </c>
      <c r="F56" s="32">
        <v>50.43</v>
      </c>
      <c r="G56" s="31" t="s">
        <v>398</v>
      </c>
      <c r="H56" s="32">
        <v>55.31</v>
      </c>
      <c r="I56" s="32" t="s">
        <v>399</v>
      </c>
      <c r="J56" s="33">
        <v>111.75</v>
      </c>
      <c r="K56" s="33">
        <v>188.7</v>
      </c>
      <c r="L56" s="27">
        <v>444</v>
      </c>
      <c r="M56" s="31" t="s">
        <v>400</v>
      </c>
      <c r="N56" s="31" t="s">
        <v>401</v>
      </c>
      <c r="O56" s="31" t="s">
        <v>402</v>
      </c>
      <c r="P56" s="4"/>
      <c r="Q56" s="27">
        <v>148</v>
      </c>
      <c r="R56" s="37">
        <f t="shared" si="0"/>
        <v>108.73</v>
      </c>
      <c r="S56" s="27">
        <v>148</v>
      </c>
      <c r="T56" s="37">
        <f t="shared" si="1"/>
        <v>122.35999999999999</v>
      </c>
      <c r="U56" s="27">
        <v>148</v>
      </c>
      <c r="V56" s="37">
        <f t="shared" si="2"/>
        <v>23.21</v>
      </c>
      <c r="W56" s="27">
        <v>148</v>
      </c>
      <c r="X56" s="37">
        <f t="shared" si="3"/>
        <v>54.67</v>
      </c>
      <c r="Y56" s="27">
        <v>148</v>
      </c>
      <c r="Z56" s="37">
        <f t="shared" si="4"/>
        <v>50.43</v>
      </c>
      <c r="AA56" s="27">
        <v>148</v>
      </c>
      <c r="AB56" s="37">
        <f t="shared" si="5"/>
        <v>291.26</v>
      </c>
      <c r="AC56" s="27">
        <v>148</v>
      </c>
      <c r="AD56" s="37">
        <f t="shared" si="6"/>
        <v>55.31</v>
      </c>
      <c r="AE56" s="27">
        <v>148</v>
      </c>
      <c r="AF56" s="37">
        <f t="shared" si="13"/>
        <v>63.31</v>
      </c>
      <c r="AG56" s="27">
        <v>148</v>
      </c>
      <c r="AH56" s="37">
        <f t="shared" si="8"/>
        <v>111.75</v>
      </c>
      <c r="AI56" s="27">
        <v>52</v>
      </c>
      <c r="AJ56" s="37">
        <f t="shared" si="9"/>
        <v>188.7</v>
      </c>
      <c r="AK56" s="27">
        <v>52</v>
      </c>
      <c r="AL56" s="42">
        <v>444</v>
      </c>
      <c r="AM56" s="37">
        <f t="shared" si="10"/>
        <v>105.22999999999999</v>
      </c>
      <c r="AN56" s="42">
        <v>444</v>
      </c>
      <c r="AO56" s="37">
        <f t="shared" si="11"/>
        <v>95.42</v>
      </c>
      <c r="AP56" s="42">
        <v>444</v>
      </c>
      <c r="AQ56" s="37">
        <f t="shared" si="12"/>
        <v>208.02</v>
      </c>
      <c r="AR56" s="42">
        <v>444</v>
      </c>
    </row>
    <row r="57" spans="1:44" ht="12" customHeight="1">
      <c r="A57" s="27">
        <v>147</v>
      </c>
      <c r="B57" s="44" t="s">
        <v>403</v>
      </c>
      <c r="C57" s="44" t="s">
        <v>404</v>
      </c>
      <c r="D57" s="46">
        <v>23.26</v>
      </c>
      <c r="E57" s="46">
        <v>54.81</v>
      </c>
      <c r="F57" s="46">
        <v>50.53</v>
      </c>
      <c r="G57" s="44" t="s">
        <v>405</v>
      </c>
      <c r="H57" s="46">
        <v>55.44</v>
      </c>
      <c r="I57" s="52" t="s">
        <v>406</v>
      </c>
      <c r="J57" s="47">
        <v>112.85</v>
      </c>
      <c r="K57" s="47">
        <v>190.4</v>
      </c>
      <c r="L57" s="48">
        <v>441</v>
      </c>
      <c r="M57" s="44" t="s">
        <v>407</v>
      </c>
      <c r="N57" s="44" t="s">
        <v>408</v>
      </c>
      <c r="O57" s="44" t="s">
        <v>409</v>
      </c>
      <c r="P57" s="4"/>
      <c r="Q57" s="27">
        <v>147</v>
      </c>
      <c r="R57" s="37">
        <f t="shared" si="0"/>
        <v>108.95</v>
      </c>
      <c r="S57" s="27">
        <v>147</v>
      </c>
      <c r="T57" s="37">
        <f t="shared" si="1"/>
        <v>122.60999999999999</v>
      </c>
      <c r="U57" s="27">
        <v>147</v>
      </c>
      <c r="V57" s="37">
        <f t="shared" si="2"/>
        <v>23.26</v>
      </c>
      <c r="W57" s="27">
        <v>147</v>
      </c>
      <c r="X57" s="37">
        <f t="shared" si="3"/>
        <v>54.81</v>
      </c>
      <c r="Y57" s="27">
        <v>147</v>
      </c>
      <c r="Z57" s="37">
        <f t="shared" si="4"/>
        <v>50.53</v>
      </c>
      <c r="AA57" s="27">
        <v>147</v>
      </c>
      <c r="AB57" s="37">
        <f t="shared" si="5"/>
        <v>291.84999999999997</v>
      </c>
      <c r="AC57" s="27">
        <v>147</v>
      </c>
      <c r="AD57" s="37">
        <f t="shared" si="6"/>
        <v>55.44</v>
      </c>
      <c r="AE57" s="27">
        <v>147</v>
      </c>
      <c r="AF57" s="37">
        <f t="shared" si="13"/>
        <v>63.45000000000001</v>
      </c>
      <c r="AG57" s="27">
        <v>147</v>
      </c>
      <c r="AH57" s="37">
        <f t="shared" si="8"/>
        <v>112.85</v>
      </c>
      <c r="AI57" s="27">
        <v>53</v>
      </c>
      <c r="AJ57" s="37">
        <f t="shared" si="9"/>
        <v>190.4</v>
      </c>
      <c r="AK57" s="27">
        <v>53</v>
      </c>
      <c r="AL57" s="42">
        <v>441</v>
      </c>
      <c r="AM57" s="37">
        <f t="shared" si="10"/>
        <v>105.46999999999998</v>
      </c>
      <c r="AN57" s="42">
        <v>441</v>
      </c>
      <c r="AO57" s="37">
        <f t="shared" si="11"/>
        <v>95.64</v>
      </c>
      <c r="AP57" s="42">
        <v>441</v>
      </c>
      <c r="AQ57" s="37">
        <f t="shared" si="12"/>
        <v>208.45000000000002</v>
      </c>
      <c r="AR57" s="42">
        <v>441</v>
      </c>
    </row>
    <row r="58" spans="1:44" ht="12" customHeight="1">
      <c r="A58" s="27">
        <v>146</v>
      </c>
      <c r="B58" s="31" t="s">
        <v>410</v>
      </c>
      <c r="C58" s="31" t="s">
        <v>411</v>
      </c>
      <c r="D58" s="32">
        <v>23.31</v>
      </c>
      <c r="E58" s="32">
        <v>54.94</v>
      </c>
      <c r="F58" s="32">
        <v>50.63</v>
      </c>
      <c r="G58" s="31" t="s">
        <v>412</v>
      </c>
      <c r="H58" s="32">
        <v>55.56</v>
      </c>
      <c r="I58" s="32" t="s">
        <v>413</v>
      </c>
      <c r="J58" s="33">
        <v>113.9</v>
      </c>
      <c r="K58" s="33">
        <v>192.15</v>
      </c>
      <c r="L58" s="27">
        <v>438</v>
      </c>
      <c r="M58" s="31" t="s">
        <v>414</v>
      </c>
      <c r="N58" s="31" t="s">
        <v>415</v>
      </c>
      <c r="O58" s="31" t="s">
        <v>416</v>
      </c>
      <c r="P58" s="4"/>
      <c r="Q58" s="27">
        <v>146</v>
      </c>
      <c r="R58" s="37">
        <f t="shared" si="0"/>
        <v>109.17999999999999</v>
      </c>
      <c r="S58" s="27">
        <v>146</v>
      </c>
      <c r="T58" s="37">
        <f t="shared" si="1"/>
        <v>122.86</v>
      </c>
      <c r="U58" s="27">
        <v>146</v>
      </c>
      <c r="V58" s="37">
        <f t="shared" si="2"/>
        <v>23.31</v>
      </c>
      <c r="W58" s="27">
        <v>146</v>
      </c>
      <c r="X58" s="37">
        <f t="shared" si="3"/>
        <v>54.94</v>
      </c>
      <c r="Y58" s="27">
        <v>146</v>
      </c>
      <c r="Z58" s="37">
        <f t="shared" si="4"/>
        <v>50.63</v>
      </c>
      <c r="AA58" s="27">
        <v>146</v>
      </c>
      <c r="AB58" s="37">
        <f t="shared" si="5"/>
        <v>292.43999999999994</v>
      </c>
      <c r="AC58" s="27">
        <v>146</v>
      </c>
      <c r="AD58" s="37">
        <f t="shared" si="6"/>
        <v>55.56</v>
      </c>
      <c r="AE58" s="27">
        <v>146</v>
      </c>
      <c r="AF58" s="37">
        <f t="shared" si="13"/>
        <v>63.589999999999996</v>
      </c>
      <c r="AG58" s="27">
        <v>146</v>
      </c>
      <c r="AH58" s="37">
        <f t="shared" si="8"/>
        <v>113.9</v>
      </c>
      <c r="AI58" s="27">
        <v>54</v>
      </c>
      <c r="AJ58" s="37">
        <f t="shared" si="9"/>
        <v>192.15</v>
      </c>
      <c r="AK58" s="27">
        <v>54</v>
      </c>
      <c r="AL58" s="42">
        <v>438</v>
      </c>
      <c r="AM58" s="37">
        <f t="shared" si="10"/>
        <v>105.72</v>
      </c>
      <c r="AN58" s="42">
        <v>438</v>
      </c>
      <c r="AO58" s="37">
        <f t="shared" si="11"/>
        <v>95.87</v>
      </c>
      <c r="AP58" s="42">
        <v>438</v>
      </c>
      <c r="AQ58" s="37">
        <f t="shared" si="12"/>
        <v>208.87999999999997</v>
      </c>
      <c r="AR58" s="42">
        <v>438</v>
      </c>
    </row>
    <row r="59" spans="1:44" ht="12" customHeight="1">
      <c r="A59" s="27">
        <v>145</v>
      </c>
      <c r="B59" s="44" t="s">
        <v>417</v>
      </c>
      <c r="C59" s="44" t="s">
        <v>418</v>
      </c>
      <c r="D59" s="46">
        <v>23.37</v>
      </c>
      <c r="E59" s="46">
        <v>55.08</v>
      </c>
      <c r="F59" s="46">
        <v>50.74</v>
      </c>
      <c r="G59" s="44" t="s">
        <v>419</v>
      </c>
      <c r="H59" s="46">
        <v>55.68</v>
      </c>
      <c r="I59" s="52" t="s">
        <v>420</v>
      </c>
      <c r="J59" s="47">
        <v>115</v>
      </c>
      <c r="K59" s="47">
        <v>193.9</v>
      </c>
      <c r="L59" s="48">
        <v>435</v>
      </c>
      <c r="M59" s="44" t="s">
        <v>421</v>
      </c>
      <c r="N59" s="44" t="s">
        <v>422</v>
      </c>
      <c r="O59" s="44" t="s">
        <v>423</v>
      </c>
      <c r="P59" s="4"/>
      <c r="Q59" s="27">
        <v>145</v>
      </c>
      <c r="R59" s="37">
        <f t="shared" si="0"/>
        <v>109.39999999999999</v>
      </c>
      <c r="S59" s="27">
        <v>145</v>
      </c>
      <c r="T59" s="37">
        <f t="shared" si="1"/>
        <v>123.11</v>
      </c>
      <c r="U59" s="27">
        <v>145</v>
      </c>
      <c r="V59" s="37">
        <f t="shared" si="2"/>
        <v>23.37</v>
      </c>
      <c r="W59" s="27">
        <v>145</v>
      </c>
      <c r="X59" s="37">
        <f t="shared" si="3"/>
        <v>55.08</v>
      </c>
      <c r="Y59" s="27">
        <v>145</v>
      </c>
      <c r="Z59" s="37">
        <f t="shared" si="4"/>
        <v>50.74</v>
      </c>
      <c r="AA59" s="27">
        <v>145</v>
      </c>
      <c r="AB59" s="37">
        <f t="shared" si="5"/>
        <v>293.03999999999996</v>
      </c>
      <c r="AC59" s="27">
        <v>145</v>
      </c>
      <c r="AD59" s="37">
        <f t="shared" si="6"/>
        <v>55.68</v>
      </c>
      <c r="AE59" s="27">
        <v>145</v>
      </c>
      <c r="AF59" s="37">
        <f t="shared" si="13"/>
        <v>63.739999999999995</v>
      </c>
      <c r="AG59" s="27">
        <v>145</v>
      </c>
      <c r="AH59" s="37">
        <f t="shared" si="8"/>
        <v>115</v>
      </c>
      <c r="AI59" s="27">
        <v>55</v>
      </c>
      <c r="AJ59" s="37">
        <f t="shared" si="9"/>
        <v>193.9</v>
      </c>
      <c r="AK59" s="27">
        <v>55</v>
      </c>
      <c r="AL59" s="42">
        <v>435</v>
      </c>
      <c r="AM59" s="37">
        <f t="shared" si="10"/>
        <v>105.97</v>
      </c>
      <c r="AN59" s="42">
        <v>435</v>
      </c>
      <c r="AO59" s="37">
        <f t="shared" si="11"/>
        <v>96.1</v>
      </c>
      <c r="AP59" s="42">
        <v>435</v>
      </c>
      <c r="AQ59" s="37">
        <f t="shared" si="12"/>
        <v>209.31000000000003</v>
      </c>
      <c r="AR59" s="42">
        <v>435</v>
      </c>
    </row>
    <row r="60" spans="1:44" ht="12" customHeight="1">
      <c r="A60" s="27">
        <v>144</v>
      </c>
      <c r="B60" s="31" t="s">
        <v>424</v>
      </c>
      <c r="C60" s="31" t="s">
        <v>425</v>
      </c>
      <c r="D60" s="32">
        <v>23.42</v>
      </c>
      <c r="E60" s="32">
        <v>55.21</v>
      </c>
      <c r="F60" s="32">
        <v>50.85</v>
      </c>
      <c r="G60" s="31" t="s">
        <v>426</v>
      </c>
      <c r="H60" s="32">
        <v>55.81</v>
      </c>
      <c r="I60" s="32" t="s">
        <v>427</v>
      </c>
      <c r="J60" s="33">
        <v>116.1</v>
      </c>
      <c r="K60" s="33">
        <v>195.65</v>
      </c>
      <c r="L60" s="27">
        <v>432</v>
      </c>
      <c r="M60" s="31" t="s">
        <v>428</v>
      </c>
      <c r="N60" s="31" t="s">
        <v>429</v>
      </c>
      <c r="O60" s="31" t="s">
        <v>430</v>
      </c>
      <c r="P60" s="4"/>
      <c r="Q60" s="27">
        <v>144</v>
      </c>
      <c r="R60" s="37">
        <f t="shared" si="0"/>
        <v>109.63</v>
      </c>
      <c r="S60" s="27">
        <v>144</v>
      </c>
      <c r="T60" s="37">
        <f t="shared" si="1"/>
        <v>123.36</v>
      </c>
      <c r="U60" s="27">
        <v>144</v>
      </c>
      <c r="V60" s="37">
        <f t="shared" si="2"/>
        <v>23.42</v>
      </c>
      <c r="W60" s="27">
        <v>144</v>
      </c>
      <c r="X60" s="37">
        <f t="shared" si="3"/>
        <v>55.21</v>
      </c>
      <c r="Y60" s="27">
        <v>144</v>
      </c>
      <c r="Z60" s="37">
        <f t="shared" si="4"/>
        <v>50.85</v>
      </c>
      <c r="AA60" s="27">
        <v>144</v>
      </c>
      <c r="AB60" s="37">
        <f t="shared" si="5"/>
        <v>293.64</v>
      </c>
      <c r="AC60" s="27">
        <v>144</v>
      </c>
      <c r="AD60" s="37">
        <f t="shared" si="6"/>
        <v>55.81</v>
      </c>
      <c r="AE60" s="27">
        <v>144</v>
      </c>
      <c r="AF60" s="37">
        <f t="shared" si="13"/>
        <v>63.879999999999995</v>
      </c>
      <c r="AG60" s="27">
        <v>144</v>
      </c>
      <c r="AH60" s="37">
        <f t="shared" si="8"/>
        <v>116.1</v>
      </c>
      <c r="AI60" s="27">
        <v>56</v>
      </c>
      <c r="AJ60" s="37">
        <f t="shared" si="9"/>
        <v>195.65</v>
      </c>
      <c r="AK60" s="27">
        <v>56</v>
      </c>
      <c r="AL60" s="42">
        <v>432</v>
      </c>
      <c r="AM60" s="37">
        <f t="shared" si="10"/>
        <v>106.22</v>
      </c>
      <c r="AN60" s="42">
        <v>432</v>
      </c>
      <c r="AO60" s="37">
        <f t="shared" si="11"/>
        <v>96.329999999999984</v>
      </c>
      <c r="AP60" s="42">
        <v>432</v>
      </c>
      <c r="AQ60" s="37">
        <f t="shared" si="12"/>
        <v>209.75</v>
      </c>
      <c r="AR60" s="42">
        <v>432</v>
      </c>
    </row>
    <row r="61" spans="1:44" ht="12" customHeight="1">
      <c r="A61" s="27">
        <v>143</v>
      </c>
      <c r="B61" s="44" t="s">
        <v>431</v>
      </c>
      <c r="C61" s="44" t="s">
        <v>432</v>
      </c>
      <c r="D61" s="46">
        <v>23.47</v>
      </c>
      <c r="E61" s="46">
        <v>55.35</v>
      </c>
      <c r="F61" s="46">
        <v>50.95</v>
      </c>
      <c r="G61" s="44" t="s">
        <v>433</v>
      </c>
      <c r="H61" s="46">
        <v>55.93</v>
      </c>
      <c r="I61" s="52" t="s">
        <v>434</v>
      </c>
      <c r="J61" s="47">
        <v>117.2</v>
      </c>
      <c r="K61" s="47">
        <v>197.4</v>
      </c>
      <c r="L61" s="48">
        <v>429</v>
      </c>
      <c r="M61" s="44" t="s">
        <v>435</v>
      </c>
      <c r="N61" s="44" t="s">
        <v>436</v>
      </c>
      <c r="O61" s="44" t="s">
        <v>437</v>
      </c>
      <c r="P61" s="4"/>
      <c r="Q61" s="27">
        <v>143</v>
      </c>
      <c r="R61" s="37">
        <f t="shared" si="0"/>
        <v>109.85</v>
      </c>
      <c r="S61" s="27">
        <v>143</v>
      </c>
      <c r="T61" s="37">
        <f t="shared" si="1"/>
        <v>123.60999999999999</v>
      </c>
      <c r="U61" s="27">
        <v>143</v>
      </c>
      <c r="V61" s="37">
        <f t="shared" si="2"/>
        <v>23.47</v>
      </c>
      <c r="W61" s="27">
        <v>143</v>
      </c>
      <c r="X61" s="37">
        <f t="shared" si="3"/>
        <v>55.35</v>
      </c>
      <c r="Y61" s="27">
        <v>143</v>
      </c>
      <c r="Z61" s="37">
        <f t="shared" si="4"/>
        <v>50.95</v>
      </c>
      <c r="AA61" s="27">
        <v>143</v>
      </c>
      <c r="AB61" s="37">
        <f t="shared" si="5"/>
        <v>294.24</v>
      </c>
      <c r="AC61" s="27">
        <v>143</v>
      </c>
      <c r="AD61" s="37">
        <f t="shared" si="6"/>
        <v>55.93</v>
      </c>
      <c r="AE61" s="27">
        <v>143</v>
      </c>
      <c r="AF61" s="37">
        <f t="shared" si="13"/>
        <v>64.03</v>
      </c>
      <c r="AG61" s="27">
        <v>143</v>
      </c>
      <c r="AH61" s="37">
        <f t="shared" si="8"/>
        <v>117.2</v>
      </c>
      <c r="AI61" s="27">
        <v>57</v>
      </c>
      <c r="AJ61" s="37">
        <f t="shared" si="9"/>
        <v>197.4</v>
      </c>
      <c r="AK61" s="27">
        <v>57</v>
      </c>
      <c r="AL61" s="42">
        <v>429</v>
      </c>
      <c r="AM61" s="37">
        <f t="shared" si="10"/>
        <v>106.47</v>
      </c>
      <c r="AN61" s="42">
        <v>429</v>
      </c>
      <c r="AO61" s="37">
        <f t="shared" si="11"/>
        <v>96.56</v>
      </c>
      <c r="AP61" s="42">
        <v>429</v>
      </c>
      <c r="AQ61" s="37">
        <f t="shared" si="12"/>
        <v>210.18</v>
      </c>
      <c r="AR61" s="42">
        <v>429</v>
      </c>
    </row>
    <row r="62" spans="1:44" ht="12" customHeight="1">
      <c r="A62" s="27">
        <v>142</v>
      </c>
      <c r="B62" s="31" t="s">
        <v>438</v>
      </c>
      <c r="C62" s="31" t="s">
        <v>439</v>
      </c>
      <c r="D62" s="32">
        <v>23.52</v>
      </c>
      <c r="E62" s="32">
        <v>55.48</v>
      </c>
      <c r="F62" s="32">
        <v>51.06</v>
      </c>
      <c r="G62" s="31" t="s">
        <v>440</v>
      </c>
      <c r="H62" s="32">
        <v>56.06</v>
      </c>
      <c r="I62" s="32" t="s">
        <v>441</v>
      </c>
      <c r="J62" s="33">
        <v>118.35</v>
      </c>
      <c r="K62" s="33">
        <v>199.2</v>
      </c>
      <c r="L62" s="27">
        <v>426</v>
      </c>
      <c r="M62" s="31" t="s">
        <v>442</v>
      </c>
      <c r="N62" s="31" t="s">
        <v>443</v>
      </c>
      <c r="O62" s="31" t="s">
        <v>444</v>
      </c>
      <c r="P62" s="4"/>
      <c r="Q62" s="27">
        <v>142</v>
      </c>
      <c r="R62" s="37">
        <f t="shared" si="0"/>
        <v>110.07999999999998</v>
      </c>
      <c r="S62" s="27">
        <v>142</v>
      </c>
      <c r="T62" s="37">
        <f t="shared" si="1"/>
        <v>123.86</v>
      </c>
      <c r="U62" s="27">
        <v>142</v>
      </c>
      <c r="V62" s="37">
        <f t="shared" si="2"/>
        <v>23.52</v>
      </c>
      <c r="W62" s="27">
        <v>142</v>
      </c>
      <c r="X62" s="37">
        <f t="shared" si="3"/>
        <v>55.48</v>
      </c>
      <c r="Y62" s="27">
        <v>142</v>
      </c>
      <c r="Z62" s="37">
        <f t="shared" si="4"/>
        <v>51.06</v>
      </c>
      <c r="AA62" s="27">
        <v>142</v>
      </c>
      <c r="AB62" s="37">
        <f t="shared" si="5"/>
        <v>294.84000000000003</v>
      </c>
      <c r="AC62" s="27">
        <v>142</v>
      </c>
      <c r="AD62" s="37">
        <f t="shared" si="6"/>
        <v>56.06</v>
      </c>
      <c r="AE62" s="27">
        <v>142</v>
      </c>
      <c r="AF62" s="37">
        <f t="shared" si="13"/>
        <v>64.180000000000007</v>
      </c>
      <c r="AG62" s="27">
        <v>142</v>
      </c>
      <c r="AH62" s="37">
        <f t="shared" si="8"/>
        <v>118.35</v>
      </c>
      <c r="AI62" s="27">
        <v>58</v>
      </c>
      <c r="AJ62" s="37">
        <f t="shared" si="9"/>
        <v>199.2</v>
      </c>
      <c r="AK62" s="27">
        <v>58</v>
      </c>
      <c r="AL62" s="42">
        <v>426</v>
      </c>
      <c r="AM62" s="37">
        <f t="shared" si="10"/>
        <v>106.71999999999998</v>
      </c>
      <c r="AN62" s="42">
        <v>426</v>
      </c>
      <c r="AO62" s="37">
        <f t="shared" si="11"/>
        <v>96.79</v>
      </c>
      <c r="AP62" s="42">
        <v>426</v>
      </c>
      <c r="AQ62" s="37">
        <f t="shared" si="12"/>
        <v>210.62</v>
      </c>
      <c r="AR62" s="42">
        <v>426</v>
      </c>
    </row>
    <row r="63" spans="1:44" ht="12" customHeight="1">
      <c r="A63" s="27">
        <v>141</v>
      </c>
      <c r="B63" s="44" t="s">
        <v>446</v>
      </c>
      <c r="C63" s="44" t="s">
        <v>447</v>
      </c>
      <c r="D63" s="46">
        <v>23.57</v>
      </c>
      <c r="E63" s="46">
        <v>55.62</v>
      </c>
      <c r="F63" s="46">
        <v>51.16</v>
      </c>
      <c r="G63" s="44" t="s">
        <v>448</v>
      </c>
      <c r="H63" s="46">
        <v>56.18</v>
      </c>
      <c r="I63" s="52" t="s">
        <v>449</v>
      </c>
      <c r="J63" s="47">
        <v>119.5</v>
      </c>
      <c r="K63" s="47">
        <v>201</v>
      </c>
      <c r="L63" s="48">
        <v>423</v>
      </c>
      <c r="M63" s="44" t="s">
        <v>450</v>
      </c>
      <c r="N63" s="44" t="s">
        <v>451</v>
      </c>
      <c r="O63" s="44" t="s">
        <v>452</v>
      </c>
      <c r="P63" s="4"/>
      <c r="Q63" s="27">
        <v>141</v>
      </c>
      <c r="R63" s="37">
        <f t="shared" si="0"/>
        <v>110.31</v>
      </c>
      <c r="S63" s="27">
        <v>141</v>
      </c>
      <c r="T63" s="37">
        <f t="shared" si="1"/>
        <v>124.12000000000002</v>
      </c>
      <c r="U63" s="27">
        <v>141</v>
      </c>
      <c r="V63" s="37">
        <f t="shared" si="2"/>
        <v>23.57</v>
      </c>
      <c r="W63" s="27">
        <v>141</v>
      </c>
      <c r="X63" s="37">
        <f t="shared" si="3"/>
        <v>55.62</v>
      </c>
      <c r="Y63" s="27">
        <v>141</v>
      </c>
      <c r="Z63" s="37">
        <f t="shared" si="4"/>
        <v>51.16</v>
      </c>
      <c r="AA63" s="27">
        <v>141</v>
      </c>
      <c r="AB63" s="37">
        <f t="shared" si="5"/>
        <v>295.44</v>
      </c>
      <c r="AC63" s="27">
        <v>141</v>
      </c>
      <c r="AD63" s="37">
        <f t="shared" si="6"/>
        <v>56.18</v>
      </c>
      <c r="AE63" s="27">
        <v>141</v>
      </c>
      <c r="AF63" s="37">
        <f t="shared" si="13"/>
        <v>64.319999999999993</v>
      </c>
      <c r="AG63" s="27">
        <v>141</v>
      </c>
      <c r="AH63" s="37">
        <f t="shared" si="8"/>
        <v>119.5</v>
      </c>
      <c r="AI63" s="27">
        <v>59</v>
      </c>
      <c r="AJ63" s="37">
        <f t="shared" si="9"/>
        <v>201</v>
      </c>
      <c r="AK63" s="27">
        <v>59</v>
      </c>
      <c r="AL63" s="42">
        <v>423</v>
      </c>
      <c r="AM63" s="37">
        <f t="shared" si="10"/>
        <v>106.97</v>
      </c>
      <c r="AN63" s="42">
        <v>423</v>
      </c>
      <c r="AO63" s="37">
        <f t="shared" si="11"/>
        <v>97.03</v>
      </c>
      <c r="AP63" s="42">
        <v>423</v>
      </c>
      <c r="AQ63" s="37">
        <f t="shared" si="12"/>
        <v>211.05999999999997</v>
      </c>
      <c r="AR63" s="42">
        <v>423</v>
      </c>
    </row>
    <row r="64" spans="1:44" ht="12" customHeight="1">
      <c r="A64" s="27">
        <v>140</v>
      </c>
      <c r="B64" s="31" t="s">
        <v>453</v>
      </c>
      <c r="C64" s="31" t="s">
        <v>454</v>
      </c>
      <c r="D64" s="32">
        <v>23.62</v>
      </c>
      <c r="E64" s="32">
        <v>55.76</v>
      </c>
      <c r="F64" s="32">
        <v>51.27</v>
      </c>
      <c r="G64" s="31" t="s">
        <v>455</v>
      </c>
      <c r="H64" s="32">
        <v>56.31</v>
      </c>
      <c r="I64" s="32" t="s">
        <v>456</v>
      </c>
      <c r="J64" s="33">
        <v>120.6</v>
      </c>
      <c r="K64" s="33">
        <v>202.85</v>
      </c>
      <c r="L64" s="27">
        <v>420</v>
      </c>
      <c r="M64" s="31" t="s">
        <v>457</v>
      </c>
      <c r="N64" s="31" t="s">
        <v>458</v>
      </c>
      <c r="O64" s="31" t="s">
        <v>459</v>
      </c>
      <c r="P64" s="4"/>
      <c r="Q64" s="27">
        <v>140</v>
      </c>
      <c r="R64" s="37">
        <f t="shared" si="0"/>
        <v>110.54</v>
      </c>
      <c r="S64" s="27">
        <v>140</v>
      </c>
      <c r="T64" s="37">
        <f t="shared" si="1"/>
        <v>124.37</v>
      </c>
      <c r="U64" s="27">
        <v>140</v>
      </c>
      <c r="V64" s="37">
        <f t="shared" si="2"/>
        <v>23.62</v>
      </c>
      <c r="W64" s="27">
        <v>140</v>
      </c>
      <c r="X64" s="37">
        <f t="shared" si="3"/>
        <v>55.76</v>
      </c>
      <c r="Y64" s="27">
        <v>140</v>
      </c>
      <c r="Z64" s="37">
        <f t="shared" si="4"/>
        <v>51.27</v>
      </c>
      <c r="AA64" s="27">
        <v>140</v>
      </c>
      <c r="AB64" s="37">
        <f t="shared" si="5"/>
        <v>296.05</v>
      </c>
      <c r="AC64" s="27">
        <v>140</v>
      </c>
      <c r="AD64" s="37">
        <f t="shared" si="6"/>
        <v>56.31</v>
      </c>
      <c r="AE64" s="27">
        <v>140</v>
      </c>
      <c r="AF64" s="37">
        <f t="shared" si="13"/>
        <v>64.47</v>
      </c>
      <c r="AG64" s="27">
        <v>140</v>
      </c>
      <c r="AH64" s="37">
        <f t="shared" si="8"/>
        <v>120.6</v>
      </c>
      <c r="AI64" s="27">
        <v>60</v>
      </c>
      <c r="AJ64" s="37">
        <f t="shared" si="9"/>
        <v>202.85</v>
      </c>
      <c r="AK64" s="27">
        <v>60</v>
      </c>
      <c r="AL64" s="42">
        <v>420</v>
      </c>
      <c r="AM64" s="37">
        <f t="shared" si="10"/>
        <v>107.21999999999998</v>
      </c>
      <c r="AN64" s="42">
        <v>420</v>
      </c>
      <c r="AO64" s="37">
        <f t="shared" si="11"/>
        <v>97.26</v>
      </c>
      <c r="AP64" s="42">
        <v>420</v>
      </c>
      <c r="AQ64" s="37">
        <f t="shared" si="12"/>
        <v>211.49999999999997</v>
      </c>
      <c r="AR64" s="42">
        <v>420</v>
      </c>
    </row>
    <row r="65" spans="1:44" ht="12" customHeight="1">
      <c r="A65" s="27">
        <v>139</v>
      </c>
      <c r="B65" s="44" t="s">
        <v>460</v>
      </c>
      <c r="C65" s="44" t="s">
        <v>461</v>
      </c>
      <c r="D65" s="46">
        <v>23.67</v>
      </c>
      <c r="E65" s="46">
        <v>55.9</v>
      </c>
      <c r="F65" s="46">
        <v>51.38</v>
      </c>
      <c r="G65" s="44" t="s">
        <v>462</v>
      </c>
      <c r="H65" s="46">
        <v>56.44</v>
      </c>
      <c r="I65" s="52" t="s">
        <v>463</v>
      </c>
      <c r="J65" s="47">
        <v>121.8</v>
      </c>
      <c r="K65" s="47">
        <v>204.7</v>
      </c>
      <c r="L65" s="48">
        <v>417</v>
      </c>
      <c r="M65" s="44" t="s">
        <v>464</v>
      </c>
      <c r="N65" s="44" t="s">
        <v>465</v>
      </c>
      <c r="O65" s="44" t="s">
        <v>466</v>
      </c>
      <c r="P65" s="4"/>
      <c r="Q65" s="27">
        <v>139</v>
      </c>
      <c r="R65" s="37">
        <f t="shared" si="0"/>
        <v>110.77000000000001</v>
      </c>
      <c r="S65" s="27">
        <v>139</v>
      </c>
      <c r="T65" s="37">
        <f t="shared" si="1"/>
        <v>124.63000000000001</v>
      </c>
      <c r="U65" s="27">
        <v>139</v>
      </c>
      <c r="V65" s="37">
        <f t="shared" si="2"/>
        <v>23.67</v>
      </c>
      <c r="W65" s="27">
        <v>139</v>
      </c>
      <c r="X65" s="37">
        <f t="shared" si="3"/>
        <v>55.9</v>
      </c>
      <c r="Y65" s="27">
        <v>139</v>
      </c>
      <c r="Z65" s="37">
        <f t="shared" si="4"/>
        <v>51.38</v>
      </c>
      <c r="AA65" s="27">
        <v>139</v>
      </c>
      <c r="AB65" s="37">
        <f t="shared" si="5"/>
        <v>296.65999999999997</v>
      </c>
      <c r="AC65" s="27">
        <v>139</v>
      </c>
      <c r="AD65" s="37">
        <f t="shared" si="6"/>
        <v>56.44</v>
      </c>
      <c r="AE65" s="27">
        <v>139</v>
      </c>
      <c r="AF65" s="37">
        <f t="shared" si="13"/>
        <v>64.62</v>
      </c>
      <c r="AG65" s="27">
        <v>139</v>
      </c>
      <c r="AH65" s="37">
        <f t="shared" si="8"/>
        <v>121.8</v>
      </c>
      <c r="AI65" s="27">
        <v>61</v>
      </c>
      <c r="AJ65" s="37">
        <f t="shared" si="9"/>
        <v>204.7</v>
      </c>
      <c r="AK65" s="27">
        <v>61</v>
      </c>
      <c r="AL65" s="42">
        <v>417</v>
      </c>
      <c r="AM65" s="37">
        <f t="shared" si="10"/>
        <v>107.47000000000001</v>
      </c>
      <c r="AN65" s="42">
        <v>417</v>
      </c>
      <c r="AO65" s="37">
        <f t="shared" si="11"/>
        <v>97.500000000000014</v>
      </c>
      <c r="AP65" s="42">
        <v>417</v>
      </c>
      <c r="AQ65" s="37">
        <f t="shared" si="12"/>
        <v>211.94</v>
      </c>
      <c r="AR65" s="42">
        <v>417</v>
      </c>
    </row>
    <row r="66" spans="1:44" ht="12" customHeight="1">
      <c r="A66" s="27">
        <v>138</v>
      </c>
      <c r="B66" s="31" t="s">
        <v>467</v>
      </c>
      <c r="C66" s="31" t="s">
        <v>468</v>
      </c>
      <c r="D66" s="32">
        <v>23.72</v>
      </c>
      <c r="E66" s="32">
        <v>56.04</v>
      </c>
      <c r="F66" s="32">
        <v>51.49</v>
      </c>
      <c r="G66" s="31" t="s">
        <v>469</v>
      </c>
      <c r="H66" s="32">
        <v>56.57</v>
      </c>
      <c r="I66" s="32" t="s">
        <v>470</v>
      </c>
      <c r="J66" s="33">
        <v>122.95</v>
      </c>
      <c r="K66" s="33">
        <v>206.55</v>
      </c>
      <c r="L66" s="27">
        <v>414</v>
      </c>
      <c r="M66" s="31" t="s">
        <v>471</v>
      </c>
      <c r="N66" s="31" t="s">
        <v>162</v>
      </c>
      <c r="O66" s="31" t="s">
        <v>472</v>
      </c>
      <c r="P66" s="4"/>
      <c r="Q66" s="27">
        <v>138</v>
      </c>
      <c r="R66" s="37">
        <f t="shared" si="0"/>
        <v>111</v>
      </c>
      <c r="S66" s="27">
        <v>138</v>
      </c>
      <c r="T66" s="37">
        <f t="shared" si="1"/>
        <v>124.88</v>
      </c>
      <c r="U66" s="27">
        <v>138</v>
      </c>
      <c r="V66" s="37">
        <f t="shared" si="2"/>
        <v>23.72</v>
      </c>
      <c r="W66" s="27">
        <v>138</v>
      </c>
      <c r="X66" s="37">
        <f t="shared" si="3"/>
        <v>56.04</v>
      </c>
      <c r="Y66" s="27">
        <v>138</v>
      </c>
      <c r="Z66" s="37">
        <f t="shared" si="4"/>
        <v>51.49</v>
      </c>
      <c r="AA66" s="27">
        <v>138</v>
      </c>
      <c r="AB66" s="37">
        <f t="shared" si="5"/>
        <v>297.27000000000004</v>
      </c>
      <c r="AC66" s="27">
        <v>138</v>
      </c>
      <c r="AD66" s="37">
        <f t="shared" si="6"/>
        <v>56.57</v>
      </c>
      <c r="AE66" s="27">
        <v>138</v>
      </c>
      <c r="AF66" s="37">
        <f t="shared" si="13"/>
        <v>64.77</v>
      </c>
      <c r="AG66" s="27">
        <v>138</v>
      </c>
      <c r="AH66" s="37">
        <f t="shared" si="8"/>
        <v>122.95</v>
      </c>
      <c r="AI66" s="27">
        <v>62</v>
      </c>
      <c r="AJ66" s="37">
        <f t="shared" si="9"/>
        <v>206.55</v>
      </c>
      <c r="AK66" s="27">
        <v>62</v>
      </c>
      <c r="AL66" s="42">
        <v>414</v>
      </c>
      <c r="AM66" s="37">
        <f t="shared" si="10"/>
        <v>107.72999999999999</v>
      </c>
      <c r="AN66" s="42">
        <v>414</v>
      </c>
      <c r="AO66" s="37">
        <f t="shared" si="11"/>
        <v>97.729999999999976</v>
      </c>
      <c r="AP66" s="42">
        <v>414</v>
      </c>
      <c r="AQ66" s="37">
        <f t="shared" si="12"/>
        <v>212.39</v>
      </c>
      <c r="AR66" s="42">
        <v>414</v>
      </c>
    </row>
    <row r="67" spans="1:44" ht="12" customHeight="1">
      <c r="A67" s="27">
        <v>137</v>
      </c>
      <c r="B67" s="44" t="s">
        <v>473</v>
      </c>
      <c r="C67" s="44" t="s">
        <v>474</v>
      </c>
      <c r="D67" s="46">
        <v>23.78</v>
      </c>
      <c r="E67" s="46">
        <v>56.18</v>
      </c>
      <c r="F67" s="46">
        <v>51.59</v>
      </c>
      <c r="G67" s="44" t="s">
        <v>475</v>
      </c>
      <c r="H67" s="46">
        <v>56.69</v>
      </c>
      <c r="I67" s="52" t="s">
        <v>476</v>
      </c>
      <c r="J67" s="47">
        <v>124.15</v>
      </c>
      <c r="K67" s="47">
        <v>208.4</v>
      </c>
      <c r="L67" s="48">
        <v>411</v>
      </c>
      <c r="M67" s="44" t="s">
        <v>477</v>
      </c>
      <c r="N67" s="44" t="s">
        <v>478</v>
      </c>
      <c r="O67" s="44" t="s">
        <v>479</v>
      </c>
      <c r="P67" s="4"/>
      <c r="Q67" s="27">
        <v>137</v>
      </c>
      <c r="R67" s="37">
        <f t="shared" si="0"/>
        <v>111.22999999999999</v>
      </c>
      <c r="S67" s="27">
        <v>137</v>
      </c>
      <c r="T67" s="37">
        <f t="shared" si="1"/>
        <v>125.13999999999999</v>
      </c>
      <c r="U67" s="27">
        <v>137</v>
      </c>
      <c r="V67" s="37">
        <f t="shared" si="2"/>
        <v>23.78</v>
      </c>
      <c r="W67" s="27">
        <v>137</v>
      </c>
      <c r="X67" s="37">
        <f t="shared" si="3"/>
        <v>56.18</v>
      </c>
      <c r="Y67" s="27">
        <v>137</v>
      </c>
      <c r="Z67" s="37">
        <f t="shared" si="4"/>
        <v>51.59</v>
      </c>
      <c r="AA67" s="27">
        <v>137</v>
      </c>
      <c r="AB67" s="37">
        <f t="shared" si="5"/>
        <v>297.89</v>
      </c>
      <c r="AC67" s="27">
        <v>137</v>
      </c>
      <c r="AD67" s="37">
        <f t="shared" si="6"/>
        <v>56.69</v>
      </c>
      <c r="AE67" s="27">
        <v>137</v>
      </c>
      <c r="AF67" s="37">
        <f t="shared" si="13"/>
        <v>64.920000000000016</v>
      </c>
      <c r="AG67" s="27">
        <v>137</v>
      </c>
      <c r="AH67" s="37">
        <f t="shared" si="8"/>
        <v>124.15</v>
      </c>
      <c r="AI67" s="27">
        <v>63</v>
      </c>
      <c r="AJ67" s="37">
        <f t="shared" si="9"/>
        <v>208.4</v>
      </c>
      <c r="AK67" s="27">
        <v>63</v>
      </c>
      <c r="AL67" s="42">
        <v>411</v>
      </c>
      <c r="AM67" s="37">
        <f t="shared" si="10"/>
        <v>107.99000000000001</v>
      </c>
      <c r="AN67" s="42">
        <v>411</v>
      </c>
      <c r="AO67" s="37">
        <f t="shared" si="11"/>
        <v>97.97</v>
      </c>
      <c r="AP67" s="42">
        <v>411</v>
      </c>
      <c r="AQ67" s="37">
        <f t="shared" si="12"/>
        <v>212.82999999999998</v>
      </c>
      <c r="AR67" s="42">
        <v>411</v>
      </c>
    </row>
    <row r="68" spans="1:44" ht="12" customHeight="1">
      <c r="A68" s="27">
        <v>136</v>
      </c>
      <c r="B68" s="31" t="s">
        <v>481</v>
      </c>
      <c r="C68" s="31" t="s">
        <v>482</v>
      </c>
      <c r="D68" s="32">
        <v>23.83</v>
      </c>
      <c r="E68" s="32">
        <v>56.32</v>
      </c>
      <c r="F68" s="32">
        <v>51.7</v>
      </c>
      <c r="G68" s="31" t="s">
        <v>483</v>
      </c>
      <c r="H68" s="32">
        <v>56.82</v>
      </c>
      <c r="I68" s="32" t="s">
        <v>484</v>
      </c>
      <c r="J68" s="33">
        <v>125.3</v>
      </c>
      <c r="K68" s="33">
        <v>210.3</v>
      </c>
      <c r="L68" s="27">
        <v>408</v>
      </c>
      <c r="M68" s="31" t="s">
        <v>485</v>
      </c>
      <c r="N68" s="31" t="s">
        <v>486</v>
      </c>
      <c r="O68" s="31" t="s">
        <v>487</v>
      </c>
      <c r="P68" s="4"/>
      <c r="Q68" s="27">
        <v>136</v>
      </c>
      <c r="R68" s="37">
        <f t="shared" si="0"/>
        <v>111.46999999999998</v>
      </c>
      <c r="S68" s="27">
        <v>136</v>
      </c>
      <c r="T68" s="37">
        <f t="shared" si="1"/>
        <v>125.4</v>
      </c>
      <c r="U68" s="27">
        <v>136</v>
      </c>
      <c r="V68" s="37">
        <f t="shared" si="2"/>
        <v>23.83</v>
      </c>
      <c r="W68" s="27">
        <v>136</v>
      </c>
      <c r="X68" s="37">
        <f t="shared" si="3"/>
        <v>56.32</v>
      </c>
      <c r="Y68" s="27">
        <v>136</v>
      </c>
      <c r="Z68" s="37">
        <f t="shared" si="4"/>
        <v>51.7</v>
      </c>
      <c r="AA68" s="27">
        <v>136</v>
      </c>
      <c r="AB68" s="37">
        <f t="shared" si="5"/>
        <v>298.5</v>
      </c>
      <c r="AC68" s="27">
        <v>136</v>
      </c>
      <c r="AD68" s="37">
        <f t="shared" si="6"/>
        <v>56.82</v>
      </c>
      <c r="AE68" s="27">
        <v>136</v>
      </c>
      <c r="AF68" s="37">
        <f t="shared" si="13"/>
        <v>65.069999999999993</v>
      </c>
      <c r="AG68" s="27">
        <v>136</v>
      </c>
      <c r="AH68" s="37">
        <f t="shared" si="8"/>
        <v>125.3</v>
      </c>
      <c r="AI68" s="27">
        <v>64</v>
      </c>
      <c r="AJ68" s="37">
        <f t="shared" si="9"/>
        <v>210.3</v>
      </c>
      <c r="AK68" s="27">
        <v>64</v>
      </c>
      <c r="AL68" s="42">
        <v>408</v>
      </c>
      <c r="AM68" s="37">
        <f t="shared" si="10"/>
        <v>108.24</v>
      </c>
      <c r="AN68" s="42">
        <v>408</v>
      </c>
      <c r="AO68" s="37">
        <f t="shared" si="11"/>
        <v>98.21</v>
      </c>
      <c r="AP68" s="42">
        <v>408</v>
      </c>
      <c r="AQ68" s="37">
        <f t="shared" si="12"/>
        <v>213.28000000000003</v>
      </c>
      <c r="AR68" s="42">
        <v>408</v>
      </c>
    </row>
    <row r="69" spans="1:44" ht="12" customHeight="1">
      <c r="A69" s="27">
        <v>135</v>
      </c>
      <c r="B69" s="44" t="s">
        <v>488</v>
      </c>
      <c r="C69" s="44" t="s">
        <v>489</v>
      </c>
      <c r="D69" s="46">
        <v>23.88</v>
      </c>
      <c r="E69" s="46">
        <v>56.46</v>
      </c>
      <c r="F69" s="46">
        <v>51.81</v>
      </c>
      <c r="G69" s="44" t="s">
        <v>490</v>
      </c>
      <c r="H69" s="46">
        <v>56.95</v>
      </c>
      <c r="I69" s="52" t="s">
        <v>491</v>
      </c>
      <c r="J69" s="47">
        <v>126.5</v>
      </c>
      <c r="K69" s="47">
        <v>212.2</v>
      </c>
      <c r="L69" s="48">
        <v>405</v>
      </c>
      <c r="M69" s="44" t="s">
        <v>492</v>
      </c>
      <c r="N69" s="44" t="s">
        <v>493</v>
      </c>
      <c r="O69" s="44" t="s">
        <v>494</v>
      </c>
      <c r="P69" s="4"/>
      <c r="Q69" s="27">
        <v>135</v>
      </c>
      <c r="R69" s="37">
        <f t="shared" si="0"/>
        <v>111.7</v>
      </c>
      <c r="S69" s="27">
        <v>135</v>
      </c>
      <c r="T69" s="37">
        <f t="shared" si="1"/>
        <v>125.65999999999998</v>
      </c>
      <c r="U69" s="27">
        <v>135</v>
      </c>
      <c r="V69" s="37">
        <f t="shared" si="2"/>
        <v>23.88</v>
      </c>
      <c r="W69" s="27">
        <v>135</v>
      </c>
      <c r="X69" s="37">
        <f t="shared" si="3"/>
        <v>56.46</v>
      </c>
      <c r="Y69" s="27">
        <v>135</v>
      </c>
      <c r="Z69" s="37">
        <f t="shared" si="4"/>
        <v>51.81</v>
      </c>
      <c r="AA69" s="27">
        <v>135</v>
      </c>
      <c r="AB69" s="37">
        <f t="shared" si="5"/>
        <v>299.12</v>
      </c>
      <c r="AC69" s="27">
        <v>135</v>
      </c>
      <c r="AD69" s="37">
        <f t="shared" si="6"/>
        <v>56.95</v>
      </c>
      <c r="AE69" s="27">
        <v>135</v>
      </c>
      <c r="AF69" s="37">
        <f t="shared" si="13"/>
        <v>65.22</v>
      </c>
      <c r="AG69" s="27">
        <v>135</v>
      </c>
      <c r="AH69" s="37">
        <f t="shared" si="8"/>
        <v>126.5</v>
      </c>
      <c r="AI69" s="27">
        <v>65</v>
      </c>
      <c r="AJ69" s="37">
        <f t="shared" si="9"/>
        <v>212.2</v>
      </c>
      <c r="AK69" s="27">
        <v>65</v>
      </c>
      <c r="AL69" s="42">
        <v>405</v>
      </c>
      <c r="AM69" s="37">
        <f t="shared" si="10"/>
        <v>108.5</v>
      </c>
      <c r="AN69" s="42">
        <v>405</v>
      </c>
      <c r="AO69" s="37">
        <f t="shared" si="11"/>
        <v>98.450000000000017</v>
      </c>
      <c r="AP69" s="42">
        <v>405</v>
      </c>
      <c r="AQ69" s="37">
        <f t="shared" si="12"/>
        <v>213.73000000000002</v>
      </c>
      <c r="AR69" s="42">
        <v>405</v>
      </c>
    </row>
    <row r="70" spans="1:44" ht="12" customHeight="1">
      <c r="A70" s="27">
        <v>134</v>
      </c>
      <c r="B70" s="31" t="s">
        <v>495</v>
      </c>
      <c r="C70" s="31" t="s">
        <v>496</v>
      </c>
      <c r="D70" s="32">
        <v>23.93</v>
      </c>
      <c r="E70" s="32">
        <v>56.6</v>
      </c>
      <c r="F70" s="32">
        <v>51.92</v>
      </c>
      <c r="G70" s="31" t="s">
        <v>497</v>
      </c>
      <c r="H70" s="32">
        <v>57.08</v>
      </c>
      <c r="I70" s="32" t="s">
        <v>498</v>
      </c>
      <c r="J70" s="33">
        <v>127.75</v>
      </c>
      <c r="K70" s="33">
        <v>214.15</v>
      </c>
      <c r="L70" s="27">
        <v>402</v>
      </c>
      <c r="M70" s="31" t="s">
        <v>499</v>
      </c>
      <c r="N70" s="31" t="s">
        <v>500</v>
      </c>
      <c r="O70" s="31" t="s">
        <v>501</v>
      </c>
      <c r="P70" s="4"/>
      <c r="Q70" s="27">
        <v>134</v>
      </c>
      <c r="R70" s="37">
        <f t="shared" si="0"/>
        <v>111.94</v>
      </c>
      <c r="S70" s="27">
        <v>134</v>
      </c>
      <c r="T70" s="37">
        <f t="shared" si="1"/>
        <v>125.91999999999999</v>
      </c>
      <c r="U70" s="27">
        <v>134</v>
      </c>
      <c r="V70" s="37">
        <f t="shared" si="2"/>
        <v>23.93</v>
      </c>
      <c r="W70" s="27">
        <v>134</v>
      </c>
      <c r="X70" s="37">
        <f t="shared" si="3"/>
        <v>56.6</v>
      </c>
      <c r="Y70" s="27">
        <v>134</v>
      </c>
      <c r="Z70" s="37">
        <f t="shared" si="4"/>
        <v>51.92</v>
      </c>
      <c r="AA70" s="27">
        <v>134</v>
      </c>
      <c r="AB70" s="37">
        <f t="shared" si="5"/>
        <v>299.75</v>
      </c>
      <c r="AC70" s="27">
        <v>134</v>
      </c>
      <c r="AD70" s="37">
        <f t="shared" si="6"/>
        <v>57.08</v>
      </c>
      <c r="AE70" s="27">
        <v>134</v>
      </c>
      <c r="AF70" s="37">
        <f t="shared" si="13"/>
        <v>65.37</v>
      </c>
      <c r="AG70" s="27">
        <v>134</v>
      </c>
      <c r="AH70" s="37">
        <f t="shared" si="8"/>
        <v>127.75</v>
      </c>
      <c r="AI70" s="27">
        <v>66</v>
      </c>
      <c r="AJ70" s="37">
        <f t="shared" si="9"/>
        <v>214.15</v>
      </c>
      <c r="AK70" s="27">
        <v>66</v>
      </c>
      <c r="AL70" s="42">
        <v>402</v>
      </c>
      <c r="AM70" s="37">
        <f t="shared" si="10"/>
        <v>108.75999999999999</v>
      </c>
      <c r="AN70" s="42">
        <v>402</v>
      </c>
      <c r="AO70" s="37">
        <f t="shared" si="11"/>
        <v>98.69</v>
      </c>
      <c r="AP70" s="42">
        <v>402</v>
      </c>
      <c r="AQ70" s="37">
        <f t="shared" si="12"/>
        <v>214.18</v>
      </c>
      <c r="AR70" s="42">
        <v>402</v>
      </c>
    </row>
    <row r="71" spans="1:44" ht="12" customHeight="1">
      <c r="A71" s="27">
        <v>133</v>
      </c>
      <c r="B71" s="44" t="s">
        <v>503</v>
      </c>
      <c r="C71" s="44" t="s">
        <v>504</v>
      </c>
      <c r="D71" s="46">
        <v>23.99</v>
      </c>
      <c r="E71" s="46">
        <v>56.75</v>
      </c>
      <c r="F71" s="46">
        <v>52.03</v>
      </c>
      <c r="G71" s="44" t="s">
        <v>505</v>
      </c>
      <c r="H71" s="46">
        <v>57.21</v>
      </c>
      <c r="I71" s="52" t="s">
        <v>506</v>
      </c>
      <c r="J71" s="47">
        <v>128.94999999999999</v>
      </c>
      <c r="K71" s="47">
        <v>216.1</v>
      </c>
      <c r="L71" s="48">
        <v>399</v>
      </c>
      <c r="M71" s="44" t="s">
        <v>507</v>
      </c>
      <c r="N71" s="44" t="s">
        <v>508</v>
      </c>
      <c r="O71" s="44" t="s">
        <v>509</v>
      </c>
      <c r="P71" s="4"/>
      <c r="Q71" s="27">
        <v>133</v>
      </c>
      <c r="R71" s="37">
        <f t="shared" si="0"/>
        <v>112.17</v>
      </c>
      <c r="S71" s="27">
        <v>133</v>
      </c>
      <c r="T71" s="37">
        <f t="shared" si="1"/>
        <v>126.18000000000002</v>
      </c>
      <c r="U71" s="27">
        <v>133</v>
      </c>
      <c r="V71" s="37">
        <f t="shared" si="2"/>
        <v>23.99</v>
      </c>
      <c r="W71" s="27">
        <v>133</v>
      </c>
      <c r="X71" s="37">
        <f t="shared" si="3"/>
        <v>56.75</v>
      </c>
      <c r="Y71" s="27">
        <v>133</v>
      </c>
      <c r="Z71" s="37">
        <f t="shared" si="4"/>
        <v>52.03</v>
      </c>
      <c r="AA71" s="27">
        <v>133</v>
      </c>
      <c r="AB71" s="37">
        <f t="shared" si="5"/>
        <v>300.37</v>
      </c>
      <c r="AC71" s="27">
        <v>133</v>
      </c>
      <c r="AD71" s="37">
        <f t="shared" si="6"/>
        <v>57.21</v>
      </c>
      <c r="AE71" s="27">
        <v>133</v>
      </c>
      <c r="AF71" s="37">
        <f t="shared" si="13"/>
        <v>65.52000000000001</v>
      </c>
      <c r="AG71" s="27">
        <v>133</v>
      </c>
      <c r="AH71" s="37">
        <f t="shared" si="8"/>
        <v>128.94999999999999</v>
      </c>
      <c r="AI71" s="27">
        <v>67</v>
      </c>
      <c r="AJ71" s="37">
        <f t="shared" si="9"/>
        <v>216.1</v>
      </c>
      <c r="AK71" s="27">
        <v>67</v>
      </c>
      <c r="AL71" s="42">
        <v>399</v>
      </c>
      <c r="AM71" s="37">
        <f t="shared" si="10"/>
        <v>109.02000000000001</v>
      </c>
      <c r="AN71" s="42">
        <v>399</v>
      </c>
      <c r="AO71" s="37">
        <f t="shared" si="11"/>
        <v>98.93</v>
      </c>
      <c r="AP71" s="42">
        <v>399</v>
      </c>
      <c r="AQ71" s="37">
        <f t="shared" si="12"/>
        <v>214.64000000000001</v>
      </c>
      <c r="AR71" s="42">
        <v>399</v>
      </c>
    </row>
    <row r="72" spans="1:44" ht="12" customHeight="1">
      <c r="A72" s="27">
        <v>132</v>
      </c>
      <c r="B72" s="31" t="s">
        <v>511</v>
      </c>
      <c r="C72" s="31" t="s">
        <v>512</v>
      </c>
      <c r="D72" s="32">
        <v>24.04</v>
      </c>
      <c r="E72" s="32">
        <v>56.89</v>
      </c>
      <c r="F72" s="32">
        <v>52.14</v>
      </c>
      <c r="G72" s="31" t="s">
        <v>513</v>
      </c>
      <c r="H72" s="32">
        <v>57.34</v>
      </c>
      <c r="I72" s="32" t="s">
        <v>514</v>
      </c>
      <c r="J72" s="33">
        <v>130.19999999999999</v>
      </c>
      <c r="K72" s="33">
        <v>218.05</v>
      </c>
      <c r="L72" s="27">
        <v>396</v>
      </c>
      <c r="M72" s="31" t="s">
        <v>515</v>
      </c>
      <c r="N72" s="31" t="s">
        <v>516</v>
      </c>
      <c r="O72" s="31" t="s">
        <v>517</v>
      </c>
      <c r="P72" s="4"/>
      <c r="Q72" s="27">
        <v>132</v>
      </c>
      <c r="R72" s="37">
        <f t="shared" si="0"/>
        <v>112.41</v>
      </c>
      <c r="S72" s="27">
        <v>132</v>
      </c>
      <c r="T72" s="37">
        <f t="shared" si="1"/>
        <v>126.44000000000003</v>
      </c>
      <c r="U72" s="27">
        <v>132</v>
      </c>
      <c r="V72" s="37">
        <f t="shared" si="2"/>
        <v>24.04</v>
      </c>
      <c r="W72" s="27">
        <v>132</v>
      </c>
      <c r="X72" s="37">
        <f t="shared" si="3"/>
        <v>56.89</v>
      </c>
      <c r="Y72" s="27">
        <v>132</v>
      </c>
      <c r="Z72" s="37">
        <f t="shared" si="4"/>
        <v>52.14</v>
      </c>
      <c r="AA72" s="27">
        <v>132</v>
      </c>
      <c r="AB72" s="37">
        <f t="shared" si="5"/>
        <v>301</v>
      </c>
      <c r="AC72" s="27">
        <v>132</v>
      </c>
      <c r="AD72" s="37">
        <f t="shared" si="6"/>
        <v>57.34</v>
      </c>
      <c r="AE72" s="27">
        <v>132</v>
      </c>
      <c r="AF72" s="37">
        <f t="shared" si="13"/>
        <v>65.680000000000007</v>
      </c>
      <c r="AG72" s="27">
        <v>132</v>
      </c>
      <c r="AH72" s="37">
        <f t="shared" si="8"/>
        <v>130.19999999999999</v>
      </c>
      <c r="AI72" s="27">
        <v>68</v>
      </c>
      <c r="AJ72" s="37">
        <f t="shared" si="9"/>
        <v>218.05</v>
      </c>
      <c r="AK72" s="27">
        <v>68</v>
      </c>
      <c r="AL72" s="42">
        <v>396</v>
      </c>
      <c r="AM72" s="37">
        <f t="shared" si="10"/>
        <v>109.28999999999999</v>
      </c>
      <c r="AN72" s="42">
        <v>396</v>
      </c>
      <c r="AO72" s="37">
        <f t="shared" si="11"/>
        <v>99.170000000000016</v>
      </c>
      <c r="AP72" s="42">
        <v>396</v>
      </c>
      <c r="AQ72" s="37">
        <f t="shared" si="12"/>
        <v>215.09</v>
      </c>
      <c r="AR72" s="42">
        <v>396</v>
      </c>
    </row>
    <row r="73" spans="1:44" ht="12" customHeight="1">
      <c r="A73" s="27">
        <v>131</v>
      </c>
      <c r="B73" s="44" t="s">
        <v>518</v>
      </c>
      <c r="C73" s="44" t="s">
        <v>519</v>
      </c>
      <c r="D73" s="46">
        <v>24.09</v>
      </c>
      <c r="E73" s="46">
        <v>57.04</v>
      </c>
      <c r="F73" s="46">
        <v>52.25</v>
      </c>
      <c r="G73" s="44" t="s">
        <v>520</v>
      </c>
      <c r="H73" s="46">
        <v>57.47</v>
      </c>
      <c r="I73" s="52" t="s">
        <v>522</v>
      </c>
      <c r="J73" s="47">
        <v>131.44999999999999</v>
      </c>
      <c r="K73" s="47">
        <v>220.05</v>
      </c>
      <c r="L73" s="48">
        <v>393</v>
      </c>
      <c r="M73" s="44" t="s">
        <v>523</v>
      </c>
      <c r="N73" s="44" t="s">
        <v>524</v>
      </c>
      <c r="O73" s="44" t="s">
        <v>525</v>
      </c>
      <c r="P73" s="4"/>
      <c r="Q73" s="27">
        <v>131</v>
      </c>
      <c r="R73" s="37">
        <f t="shared" si="0"/>
        <v>112.65</v>
      </c>
      <c r="S73" s="27">
        <v>131</v>
      </c>
      <c r="T73" s="37">
        <f t="shared" si="1"/>
        <v>126.71</v>
      </c>
      <c r="U73" s="27">
        <v>131</v>
      </c>
      <c r="V73" s="37">
        <f t="shared" si="2"/>
        <v>24.09</v>
      </c>
      <c r="W73" s="27">
        <v>131</v>
      </c>
      <c r="X73" s="37">
        <f t="shared" si="3"/>
        <v>57.04</v>
      </c>
      <c r="Y73" s="27">
        <v>131</v>
      </c>
      <c r="Z73" s="37">
        <f t="shared" si="4"/>
        <v>52.25</v>
      </c>
      <c r="AA73" s="27">
        <v>131</v>
      </c>
      <c r="AB73" s="37">
        <f t="shared" si="5"/>
        <v>301.63</v>
      </c>
      <c r="AC73" s="27">
        <v>131</v>
      </c>
      <c r="AD73" s="37">
        <f t="shared" si="6"/>
        <v>57.47</v>
      </c>
      <c r="AE73" s="27">
        <v>131</v>
      </c>
      <c r="AF73" s="37">
        <f t="shared" si="13"/>
        <v>65.83</v>
      </c>
      <c r="AG73" s="27">
        <v>131</v>
      </c>
      <c r="AH73" s="37">
        <f t="shared" si="8"/>
        <v>131.44999999999999</v>
      </c>
      <c r="AI73" s="27">
        <v>69</v>
      </c>
      <c r="AJ73" s="37">
        <f t="shared" si="9"/>
        <v>220.05</v>
      </c>
      <c r="AK73" s="27">
        <v>69</v>
      </c>
      <c r="AL73" s="42">
        <v>393</v>
      </c>
      <c r="AM73" s="37">
        <f t="shared" si="10"/>
        <v>109.55</v>
      </c>
      <c r="AN73" s="42">
        <v>393</v>
      </c>
      <c r="AO73" s="37">
        <f t="shared" si="11"/>
        <v>99.42</v>
      </c>
      <c r="AP73" s="42">
        <v>393</v>
      </c>
      <c r="AQ73" s="37">
        <f t="shared" si="12"/>
        <v>215.54999999999998</v>
      </c>
      <c r="AR73" s="42">
        <v>393</v>
      </c>
    </row>
    <row r="74" spans="1:44" ht="12" customHeight="1">
      <c r="A74" s="27">
        <v>130</v>
      </c>
      <c r="B74" s="31" t="s">
        <v>528</v>
      </c>
      <c r="C74" s="31" t="s">
        <v>529</v>
      </c>
      <c r="D74" s="32">
        <v>24.15</v>
      </c>
      <c r="E74" s="32">
        <v>57.18</v>
      </c>
      <c r="F74" s="32">
        <v>52.37</v>
      </c>
      <c r="G74" s="31" t="s">
        <v>530</v>
      </c>
      <c r="H74" s="32">
        <v>57.61</v>
      </c>
      <c r="I74" s="32" t="s">
        <v>531</v>
      </c>
      <c r="J74" s="33">
        <v>132.69999999999999</v>
      </c>
      <c r="K74" s="33">
        <v>222.05</v>
      </c>
      <c r="L74" s="27">
        <v>390</v>
      </c>
      <c r="M74" s="31" t="s">
        <v>533</v>
      </c>
      <c r="N74" s="31" t="s">
        <v>534</v>
      </c>
      <c r="O74" s="31" t="s">
        <v>535</v>
      </c>
      <c r="P74" s="4"/>
      <c r="Q74" s="27">
        <v>130</v>
      </c>
      <c r="R74" s="37">
        <f t="shared" si="0"/>
        <v>112.89</v>
      </c>
      <c r="S74" s="27">
        <v>130</v>
      </c>
      <c r="T74" s="37">
        <f t="shared" si="1"/>
        <v>126.96999999999998</v>
      </c>
      <c r="U74" s="27">
        <v>130</v>
      </c>
      <c r="V74" s="37">
        <f t="shared" si="2"/>
        <v>24.15</v>
      </c>
      <c r="W74" s="27">
        <v>130</v>
      </c>
      <c r="X74" s="37">
        <f t="shared" si="3"/>
        <v>57.18</v>
      </c>
      <c r="Y74" s="27">
        <v>130</v>
      </c>
      <c r="Z74" s="37">
        <f t="shared" si="4"/>
        <v>52.37</v>
      </c>
      <c r="AA74" s="27">
        <v>130</v>
      </c>
      <c r="AB74" s="37">
        <f t="shared" si="5"/>
        <v>302.26</v>
      </c>
      <c r="AC74" s="27">
        <v>130</v>
      </c>
      <c r="AD74" s="37">
        <f t="shared" si="6"/>
        <v>57.61</v>
      </c>
      <c r="AE74" s="27">
        <v>130</v>
      </c>
      <c r="AF74" s="37">
        <f t="shared" si="13"/>
        <v>65.990000000000009</v>
      </c>
      <c r="AG74" s="27">
        <v>130</v>
      </c>
      <c r="AH74" s="37">
        <f t="shared" si="8"/>
        <v>132.69999999999999</v>
      </c>
      <c r="AI74" s="27">
        <v>70</v>
      </c>
      <c r="AJ74" s="37">
        <f t="shared" si="9"/>
        <v>222.05</v>
      </c>
      <c r="AK74" s="27">
        <v>70</v>
      </c>
      <c r="AL74" s="42">
        <v>390</v>
      </c>
      <c r="AM74" s="37">
        <f t="shared" si="10"/>
        <v>109.81</v>
      </c>
      <c r="AN74" s="42">
        <v>390</v>
      </c>
      <c r="AO74" s="37">
        <f t="shared" si="11"/>
        <v>99.66</v>
      </c>
      <c r="AP74" s="42">
        <v>390</v>
      </c>
      <c r="AQ74" s="37">
        <f t="shared" si="12"/>
        <v>216.01</v>
      </c>
      <c r="AR74" s="42">
        <v>390</v>
      </c>
    </row>
    <row r="75" spans="1:44" ht="12" customHeight="1">
      <c r="A75" s="27">
        <v>129</v>
      </c>
      <c r="B75" s="44" t="s">
        <v>536</v>
      </c>
      <c r="C75" s="44" t="s">
        <v>537</v>
      </c>
      <c r="D75" s="46">
        <v>24.2</v>
      </c>
      <c r="E75" s="46">
        <v>57.33</v>
      </c>
      <c r="F75" s="46">
        <v>52.48</v>
      </c>
      <c r="G75" s="44" t="s">
        <v>538</v>
      </c>
      <c r="H75" s="46">
        <v>57.74</v>
      </c>
      <c r="I75" s="52" t="s">
        <v>539</v>
      </c>
      <c r="J75" s="47">
        <v>134</v>
      </c>
      <c r="K75" s="47">
        <v>224.05</v>
      </c>
      <c r="L75" s="48">
        <v>387</v>
      </c>
      <c r="M75" s="44" t="s">
        <v>438</v>
      </c>
      <c r="N75" s="44" t="s">
        <v>540</v>
      </c>
      <c r="O75" s="44" t="s">
        <v>541</v>
      </c>
      <c r="P75" s="4"/>
      <c r="Q75" s="27">
        <v>129</v>
      </c>
      <c r="R75" s="37">
        <f t="shared" si="0"/>
        <v>113.13</v>
      </c>
      <c r="S75" s="27">
        <v>129</v>
      </c>
      <c r="T75" s="37">
        <f t="shared" si="1"/>
        <v>127.24</v>
      </c>
      <c r="U75" s="27">
        <v>129</v>
      </c>
      <c r="V75" s="37">
        <f t="shared" si="2"/>
        <v>24.2</v>
      </c>
      <c r="W75" s="27">
        <v>129</v>
      </c>
      <c r="X75" s="37">
        <f t="shared" si="3"/>
        <v>57.33</v>
      </c>
      <c r="Y75" s="27">
        <v>129</v>
      </c>
      <c r="Z75" s="37">
        <f t="shared" si="4"/>
        <v>52.48</v>
      </c>
      <c r="AA75" s="27">
        <v>129</v>
      </c>
      <c r="AB75" s="37">
        <f t="shared" si="5"/>
        <v>302.89999999999998</v>
      </c>
      <c r="AC75" s="27">
        <v>129</v>
      </c>
      <c r="AD75" s="37">
        <f t="shared" si="6"/>
        <v>57.74</v>
      </c>
      <c r="AE75" s="27">
        <v>129</v>
      </c>
      <c r="AF75" s="37">
        <f t="shared" si="13"/>
        <v>66.14</v>
      </c>
      <c r="AG75" s="27">
        <v>129</v>
      </c>
      <c r="AH75" s="37">
        <f t="shared" si="8"/>
        <v>134</v>
      </c>
      <c r="AI75" s="27">
        <v>71</v>
      </c>
      <c r="AJ75" s="37">
        <f t="shared" si="9"/>
        <v>224.05</v>
      </c>
      <c r="AK75" s="27">
        <v>71</v>
      </c>
      <c r="AL75" s="42">
        <v>387</v>
      </c>
      <c r="AM75" s="37">
        <f t="shared" si="10"/>
        <v>110.07999999999998</v>
      </c>
      <c r="AN75" s="42">
        <v>387</v>
      </c>
      <c r="AO75" s="37">
        <f t="shared" si="11"/>
        <v>99.909999999999982</v>
      </c>
      <c r="AP75" s="42">
        <v>387</v>
      </c>
      <c r="AQ75" s="37">
        <f t="shared" si="12"/>
        <v>216.47</v>
      </c>
      <c r="AR75" s="42">
        <v>387</v>
      </c>
    </row>
    <row r="76" spans="1:44" ht="12" customHeight="1">
      <c r="A76" s="27">
        <v>128</v>
      </c>
      <c r="B76" s="31" t="s">
        <v>543</v>
      </c>
      <c r="C76" s="31" t="s">
        <v>544</v>
      </c>
      <c r="D76" s="32">
        <v>24.26</v>
      </c>
      <c r="E76" s="32">
        <v>57.47</v>
      </c>
      <c r="F76" s="32">
        <v>52.59</v>
      </c>
      <c r="G76" s="31" t="s">
        <v>545</v>
      </c>
      <c r="H76" s="32">
        <v>57.87</v>
      </c>
      <c r="I76" s="32" t="s">
        <v>546</v>
      </c>
      <c r="J76" s="33">
        <v>135.25</v>
      </c>
      <c r="K76" s="33">
        <v>226.1</v>
      </c>
      <c r="L76" s="27">
        <v>384</v>
      </c>
      <c r="M76" s="31" t="s">
        <v>548</v>
      </c>
      <c r="N76" s="31" t="s">
        <v>549</v>
      </c>
      <c r="O76" s="31" t="s">
        <v>550</v>
      </c>
      <c r="P76" s="4"/>
      <c r="Q76" s="27">
        <v>128</v>
      </c>
      <c r="R76" s="37">
        <f t="shared" si="0"/>
        <v>113.37</v>
      </c>
      <c r="S76" s="27">
        <v>128</v>
      </c>
      <c r="T76" s="37">
        <f t="shared" si="1"/>
        <v>127.5</v>
      </c>
      <c r="U76" s="27">
        <v>128</v>
      </c>
      <c r="V76" s="37">
        <f t="shared" si="2"/>
        <v>24.26</v>
      </c>
      <c r="W76" s="27">
        <v>128</v>
      </c>
      <c r="X76" s="37">
        <f t="shared" si="3"/>
        <v>57.47</v>
      </c>
      <c r="Y76" s="27">
        <v>128</v>
      </c>
      <c r="Z76" s="37">
        <f t="shared" si="4"/>
        <v>52.59</v>
      </c>
      <c r="AA76" s="27">
        <v>128</v>
      </c>
      <c r="AB76" s="37">
        <f t="shared" si="5"/>
        <v>303.52999999999997</v>
      </c>
      <c r="AC76" s="27">
        <v>128</v>
      </c>
      <c r="AD76" s="37">
        <f t="shared" si="6"/>
        <v>57.87</v>
      </c>
      <c r="AE76" s="27">
        <v>128</v>
      </c>
      <c r="AF76" s="37">
        <f t="shared" si="13"/>
        <v>66.3</v>
      </c>
      <c r="AG76" s="27">
        <v>128</v>
      </c>
      <c r="AH76" s="37">
        <f t="shared" si="8"/>
        <v>135.25</v>
      </c>
      <c r="AI76" s="27">
        <v>72</v>
      </c>
      <c r="AJ76" s="37">
        <f t="shared" si="9"/>
        <v>226.1</v>
      </c>
      <c r="AK76" s="27">
        <v>72</v>
      </c>
      <c r="AL76" s="42">
        <v>384</v>
      </c>
      <c r="AM76" s="37">
        <f t="shared" si="10"/>
        <v>110.35000000000002</v>
      </c>
      <c r="AN76" s="42">
        <v>384</v>
      </c>
      <c r="AO76" s="37">
        <f t="shared" si="11"/>
        <v>100.16000000000001</v>
      </c>
      <c r="AP76" s="42">
        <v>384</v>
      </c>
      <c r="AQ76" s="37">
        <f t="shared" si="12"/>
        <v>216.94000000000003</v>
      </c>
      <c r="AR76" s="42">
        <v>384</v>
      </c>
    </row>
    <row r="77" spans="1:44" ht="12" customHeight="1">
      <c r="A77" s="27">
        <v>127</v>
      </c>
      <c r="B77" s="44" t="s">
        <v>552</v>
      </c>
      <c r="C77" s="44" t="s">
        <v>553</v>
      </c>
      <c r="D77" s="46">
        <v>24.31</v>
      </c>
      <c r="E77" s="46">
        <v>57.62</v>
      </c>
      <c r="F77" s="46">
        <v>52.7</v>
      </c>
      <c r="G77" s="44" t="s">
        <v>554</v>
      </c>
      <c r="H77" s="46">
        <v>58.01</v>
      </c>
      <c r="I77" s="52" t="s">
        <v>555</v>
      </c>
      <c r="J77" s="47">
        <v>136.6</v>
      </c>
      <c r="K77" s="47">
        <v>228.15</v>
      </c>
      <c r="L77" s="48">
        <v>381</v>
      </c>
      <c r="M77" s="44" t="s">
        <v>556</v>
      </c>
      <c r="N77" s="44" t="s">
        <v>557</v>
      </c>
      <c r="O77" s="44" t="s">
        <v>558</v>
      </c>
      <c r="P77" s="4"/>
      <c r="Q77" s="27">
        <v>127</v>
      </c>
      <c r="R77" s="37">
        <f t="shared" si="0"/>
        <v>113.61</v>
      </c>
      <c r="S77" s="27">
        <v>127</v>
      </c>
      <c r="T77" s="37">
        <f t="shared" si="1"/>
        <v>127.77000000000002</v>
      </c>
      <c r="U77" s="27">
        <v>127</v>
      </c>
      <c r="V77" s="37">
        <f t="shared" si="2"/>
        <v>24.31</v>
      </c>
      <c r="W77" s="27">
        <v>127</v>
      </c>
      <c r="X77" s="37">
        <f t="shared" si="3"/>
        <v>57.62</v>
      </c>
      <c r="Y77" s="27">
        <v>127</v>
      </c>
      <c r="Z77" s="37">
        <f t="shared" si="4"/>
        <v>52.7</v>
      </c>
      <c r="AA77" s="27">
        <v>127</v>
      </c>
      <c r="AB77" s="37">
        <f t="shared" si="5"/>
        <v>304.16999999999996</v>
      </c>
      <c r="AC77" s="27">
        <v>127</v>
      </c>
      <c r="AD77" s="37">
        <f t="shared" si="6"/>
        <v>58.01</v>
      </c>
      <c r="AE77" s="27">
        <v>127</v>
      </c>
      <c r="AF77" s="37">
        <f t="shared" si="13"/>
        <v>66.45</v>
      </c>
      <c r="AG77" s="27">
        <v>127</v>
      </c>
      <c r="AH77" s="37">
        <f t="shared" si="8"/>
        <v>136.6</v>
      </c>
      <c r="AI77" s="27">
        <v>73</v>
      </c>
      <c r="AJ77" s="37">
        <f t="shared" si="9"/>
        <v>228.15</v>
      </c>
      <c r="AK77" s="27">
        <v>73</v>
      </c>
      <c r="AL77" s="42">
        <v>381</v>
      </c>
      <c r="AM77" s="37">
        <f t="shared" si="10"/>
        <v>110.62</v>
      </c>
      <c r="AN77" s="42">
        <v>381</v>
      </c>
      <c r="AO77" s="37">
        <f t="shared" si="11"/>
        <v>100.41</v>
      </c>
      <c r="AP77" s="42">
        <v>381</v>
      </c>
      <c r="AQ77" s="37">
        <f t="shared" si="12"/>
        <v>217.4</v>
      </c>
      <c r="AR77" s="42">
        <v>381</v>
      </c>
    </row>
    <row r="78" spans="1:44" ht="12" customHeight="1">
      <c r="A78" s="27">
        <v>126</v>
      </c>
      <c r="B78" s="31" t="s">
        <v>559</v>
      </c>
      <c r="C78" s="31" t="s">
        <v>560</v>
      </c>
      <c r="D78" s="32">
        <v>24.37</v>
      </c>
      <c r="E78" s="32">
        <v>57.77</v>
      </c>
      <c r="F78" s="32">
        <v>52.82</v>
      </c>
      <c r="G78" s="31" t="s">
        <v>561</v>
      </c>
      <c r="H78" s="32">
        <v>58.14</v>
      </c>
      <c r="I78" s="32" t="s">
        <v>562</v>
      </c>
      <c r="J78" s="33">
        <v>137.9</v>
      </c>
      <c r="K78" s="33">
        <v>230.2</v>
      </c>
      <c r="L78" s="27">
        <v>378</v>
      </c>
      <c r="M78" s="31" t="s">
        <v>563</v>
      </c>
      <c r="N78" s="31" t="s">
        <v>564</v>
      </c>
      <c r="O78" s="31" t="s">
        <v>565</v>
      </c>
      <c r="P78" s="4"/>
      <c r="Q78" s="27">
        <v>126</v>
      </c>
      <c r="R78" s="37">
        <f t="shared" si="0"/>
        <v>113.85</v>
      </c>
      <c r="S78" s="27">
        <v>126</v>
      </c>
      <c r="T78" s="37">
        <f t="shared" si="1"/>
        <v>128.04</v>
      </c>
      <c r="U78" s="27">
        <v>126</v>
      </c>
      <c r="V78" s="37">
        <f t="shared" si="2"/>
        <v>24.37</v>
      </c>
      <c r="W78" s="27">
        <v>126</v>
      </c>
      <c r="X78" s="37">
        <f t="shared" si="3"/>
        <v>57.77</v>
      </c>
      <c r="Y78" s="27">
        <v>126</v>
      </c>
      <c r="Z78" s="37">
        <f t="shared" si="4"/>
        <v>52.82</v>
      </c>
      <c r="AA78" s="27">
        <v>126</v>
      </c>
      <c r="AB78" s="37">
        <f t="shared" si="5"/>
        <v>304.82</v>
      </c>
      <c r="AC78" s="27">
        <v>126</v>
      </c>
      <c r="AD78" s="37">
        <f t="shared" si="6"/>
        <v>58.14</v>
      </c>
      <c r="AE78" s="27">
        <v>126</v>
      </c>
      <c r="AF78" s="37">
        <f t="shared" si="13"/>
        <v>66.61</v>
      </c>
      <c r="AG78" s="27">
        <v>126</v>
      </c>
      <c r="AH78" s="37">
        <f t="shared" si="8"/>
        <v>137.9</v>
      </c>
      <c r="AI78" s="27">
        <v>74</v>
      </c>
      <c r="AJ78" s="37">
        <f t="shared" si="9"/>
        <v>230.2</v>
      </c>
      <c r="AK78" s="27">
        <v>74</v>
      </c>
      <c r="AL78" s="42">
        <v>378</v>
      </c>
      <c r="AM78" s="37">
        <f t="shared" si="10"/>
        <v>110.89000000000001</v>
      </c>
      <c r="AN78" s="42">
        <v>378</v>
      </c>
      <c r="AO78" s="37">
        <f t="shared" si="11"/>
        <v>100.66</v>
      </c>
      <c r="AP78" s="42">
        <v>378</v>
      </c>
      <c r="AQ78" s="37">
        <f t="shared" si="12"/>
        <v>217.87</v>
      </c>
      <c r="AR78" s="42">
        <v>378</v>
      </c>
    </row>
    <row r="79" spans="1:44" ht="12" customHeight="1">
      <c r="A79" s="27">
        <v>125</v>
      </c>
      <c r="B79" s="44" t="s">
        <v>566</v>
      </c>
      <c r="C79" s="44" t="s">
        <v>567</v>
      </c>
      <c r="D79" s="46">
        <v>24.42</v>
      </c>
      <c r="E79" s="46">
        <v>57.92</v>
      </c>
      <c r="F79" s="46">
        <v>52.93</v>
      </c>
      <c r="G79" s="44" t="s">
        <v>568</v>
      </c>
      <c r="H79" s="46">
        <v>58.28</v>
      </c>
      <c r="I79" s="52" t="s">
        <v>570</v>
      </c>
      <c r="J79" s="47">
        <v>139.19999999999999</v>
      </c>
      <c r="K79" s="47">
        <v>232.3</v>
      </c>
      <c r="L79" s="48">
        <v>375</v>
      </c>
      <c r="M79" s="44" t="s">
        <v>571</v>
      </c>
      <c r="N79" s="44" t="s">
        <v>572</v>
      </c>
      <c r="O79" s="44" t="s">
        <v>573</v>
      </c>
      <c r="P79" s="4"/>
      <c r="Q79" s="27">
        <v>125</v>
      </c>
      <c r="R79" s="37">
        <f t="shared" si="0"/>
        <v>114.10000000000002</v>
      </c>
      <c r="S79" s="27">
        <v>125</v>
      </c>
      <c r="T79" s="37">
        <f t="shared" si="1"/>
        <v>128.31</v>
      </c>
      <c r="U79" s="27">
        <v>125</v>
      </c>
      <c r="V79" s="37">
        <f t="shared" si="2"/>
        <v>24.42</v>
      </c>
      <c r="W79" s="27">
        <v>125</v>
      </c>
      <c r="X79" s="37">
        <f t="shared" si="3"/>
        <v>57.92</v>
      </c>
      <c r="Y79" s="27">
        <v>125</v>
      </c>
      <c r="Z79" s="37">
        <f t="shared" si="4"/>
        <v>52.93</v>
      </c>
      <c r="AA79" s="27">
        <v>125</v>
      </c>
      <c r="AB79" s="37">
        <f t="shared" si="5"/>
        <v>305.46000000000004</v>
      </c>
      <c r="AC79" s="27">
        <v>125</v>
      </c>
      <c r="AD79" s="37">
        <f t="shared" si="6"/>
        <v>58.28</v>
      </c>
      <c r="AE79" s="27">
        <v>125</v>
      </c>
      <c r="AF79" s="37">
        <f t="shared" si="13"/>
        <v>66.77</v>
      </c>
      <c r="AG79" s="27">
        <v>125</v>
      </c>
      <c r="AH79" s="37">
        <f t="shared" si="8"/>
        <v>139.19999999999999</v>
      </c>
      <c r="AI79" s="27">
        <v>75</v>
      </c>
      <c r="AJ79" s="37">
        <f t="shared" si="9"/>
        <v>232.3</v>
      </c>
      <c r="AK79" s="27">
        <v>75</v>
      </c>
      <c r="AL79" s="42">
        <v>375</v>
      </c>
      <c r="AM79" s="37">
        <f t="shared" si="10"/>
        <v>111.15999999999998</v>
      </c>
      <c r="AN79" s="42">
        <v>375</v>
      </c>
      <c r="AO79" s="37">
        <f t="shared" si="11"/>
        <v>100.91</v>
      </c>
      <c r="AP79" s="42">
        <v>375</v>
      </c>
      <c r="AQ79" s="37">
        <f t="shared" si="12"/>
        <v>218.34</v>
      </c>
      <c r="AR79" s="42">
        <v>375</v>
      </c>
    </row>
    <row r="80" spans="1:44" ht="12" customHeight="1">
      <c r="A80" s="27">
        <v>124</v>
      </c>
      <c r="B80" s="31" t="s">
        <v>574</v>
      </c>
      <c r="C80" s="31" t="s">
        <v>575</v>
      </c>
      <c r="D80" s="32">
        <v>24.48</v>
      </c>
      <c r="E80" s="32">
        <v>58.07</v>
      </c>
      <c r="F80" s="32">
        <v>53.05</v>
      </c>
      <c r="G80" s="31" t="s">
        <v>576</v>
      </c>
      <c r="H80" s="32">
        <v>58.41</v>
      </c>
      <c r="I80" s="32" t="s">
        <v>577</v>
      </c>
      <c r="J80" s="33">
        <v>140.55000000000001</v>
      </c>
      <c r="K80" s="33">
        <v>234.45</v>
      </c>
      <c r="L80" s="27">
        <v>372</v>
      </c>
      <c r="M80" s="31" t="s">
        <v>578</v>
      </c>
      <c r="N80" s="31" t="s">
        <v>579</v>
      </c>
      <c r="O80" s="31" t="s">
        <v>580</v>
      </c>
      <c r="P80" s="4"/>
      <c r="Q80" s="27">
        <v>124</v>
      </c>
      <c r="R80" s="37">
        <f t="shared" si="0"/>
        <v>114.34000000000002</v>
      </c>
      <c r="S80" s="27">
        <v>124</v>
      </c>
      <c r="T80" s="37">
        <f t="shared" si="1"/>
        <v>128.57999999999998</v>
      </c>
      <c r="U80" s="27">
        <v>124</v>
      </c>
      <c r="V80" s="37">
        <f t="shared" si="2"/>
        <v>24.48</v>
      </c>
      <c r="W80" s="27">
        <v>124</v>
      </c>
      <c r="X80" s="37">
        <f t="shared" si="3"/>
        <v>58.07</v>
      </c>
      <c r="Y80" s="27">
        <v>124</v>
      </c>
      <c r="Z80" s="37">
        <f t="shared" si="4"/>
        <v>53.05</v>
      </c>
      <c r="AA80" s="27">
        <v>124</v>
      </c>
      <c r="AB80" s="37">
        <f t="shared" si="5"/>
        <v>306.11</v>
      </c>
      <c r="AC80" s="27">
        <v>124</v>
      </c>
      <c r="AD80" s="37">
        <f t="shared" si="6"/>
        <v>58.41</v>
      </c>
      <c r="AE80" s="27">
        <v>124</v>
      </c>
      <c r="AF80" s="37">
        <f t="shared" si="13"/>
        <v>66.929999999999993</v>
      </c>
      <c r="AG80" s="27">
        <v>124</v>
      </c>
      <c r="AH80" s="37">
        <f t="shared" si="8"/>
        <v>140.55000000000001</v>
      </c>
      <c r="AI80" s="27">
        <v>76</v>
      </c>
      <c r="AJ80" s="37">
        <f t="shared" si="9"/>
        <v>234.45</v>
      </c>
      <c r="AK80" s="27">
        <v>76</v>
      </c>
      <c r="AL80" s="42">
        <v>372</v>
      </c>
      <c r="AM80" s="37">
        <f t="shared" si="10"/>
        <v>111.42999999999999</v>
      </c>
      <c r="AN80" s="42">
        <v>372</v>
      </c>
      <c r="AO80" s="37">
        <f t="shared" si="11"/>
        <v>101.16000000000001</v>
      </c>
      <c r="AP80" s="42">
        <v>372</v>
      </c>
      <c r="AQ80" s="37">
        <f t="shared" si="12"/>
        <v>218.80999999999997</v>
      </c>
      <c r="AR80" s="42">
        <v>372</v>
      </c>
    </row>
    <row r="81" spans="1:44" ht="12" customHeight="1">
      <c r="A81" s="27">
        <v>123</v>
      </c>
      <c r="B81" s="44" t="s">
        <v>581</v>
      </c>
      <c r="C81" s="44" t="s">
        <v>582</v>
      </c>
      <c r="D81" s="46">
        <v>24.53</v>
      </c>
      <c r="E81" s="46">
        <v>58.22</v>
      </c>
      <c r="F81" s="46">
        <v>53.16</v>
      </c>
      <c r="G81" s="44" t="s">
        <v>583</v>
      </c>
      <c r="H81" s="46">
        <v>58.55</v>
      </c>
      <c r="I81" s="52" t="s">
        <v>584</v>
      </c>
      <c r="J81" s="47">
        <v>141.9</v>
      </c>
      <c r="K81" s="47">
        <v>236.55</v>
      </c>
      <c r="L81" s="48">
        <v>369</v>
      </c>
      <c r="M81" s="44" t="s">
        <v>488</v>
      </c>
      <c r="N81" s="44" t="s">
        <v>585</v>
      </c>
      <c r="O81" s="44" t="s">
        <v>586</v>
      </c>
      <c r="P81" s="4"/>
      <c r="Q81" s="27">
        <v>123</v>
      </c>
      <c r="R81" s="37">
        <f t="shared" si="0"/>
        <v>114.59</v>
      </c>
      <c r="S81" s="27">
        <v>123</v>
      </c>
      <c r="T81" s="37">
        <f t="shared" si="1"/>
        <v>128.86000000000001</v>
      </c>
      <c r="U81" s="27">
        <v>123</v>
      </c>
      <c r="V81" s="37">
        <f t="shared" si="2"/>
        <v>24.53</v>
      </c>
      <c r="W81" s="27">
        <v>123</v>
      </c>
      <c r="X81" s="37">
        <f t="shared" si="3"/>
        <v>58.22</v>
      </c>
      <c r="Y81" s="27">
        <v>123</v>
      </c>
      <c r="Z81" s="37">
        <f t="shared" si="4"/>
        <v>53.16</v>
      </c>
      <c r="AA81" s="27">
        <v>123</v>
      </c>
      <c r="AB81" s="37">
        <f t="shared" si="5"/>
        <v>306.76</v>
      </c>
      <c r="AC81" s="27">
        <v>123</v>
      </c>
      <c r="AD81" s="37">
        <f t="shared" si="6"/>
        <v>58.55</v>
      </c>
      <c r="AE81" s="27">
        <v>123</v>
      </c>
      <c r="AF81" s="37">
        <f t="shared" si="13"/>
        <v>67.09</v>
      </c>
      <c r="AG81" s="27">
        <v>123</v>
      </c>
      <c r="AH81" s="37">
        <f t="shared" si="8"/>
        <v>141.9</v>
      </c>
      <c r="AI81" s="27">
        <v>77</v>
      </c>
      <c r="AJ81" s="37">
        <f t="shared" si="9"/>
        <v>236.55</v>
      </c>
      <c r="AK81" s="27">
        <v>77</v>
      </c>
      <c r="AL81" s="42">
        <v>369</v>
      </c>
      <c r="AM81" s="37">
        <f t="shared" si="10"/>
        <v>111.7</v>
      </c>
      <c r="AN81" s="42">
        <v>369</v>
      </c>
      <c r="AO81" s="37">
        <f t="shared" si="11"/>
        <v>101.41999999999999</v>
      </c>
      <c r="AP81" s="42">
        <v>369</v>
      </c>
      <c r="AQ81" s="37">
        <f t="shared" si="12"/>
        <v>219.27999999999997</v>
      </c>
      <c r="AR81" s="42">
        <v>369</v>
      </c>
    </row>
    <row r="82" spans="1:44" ht="12" customHeight="1">
      <c r="A82" s="27">
        <v>122</v>
      </c>
      <c r="B82" s="31" t="s">
        <v>588</v>
      </c>
      <c r="C82" s="31" t="s">
        <v>589</v>
      </c>
      <c r="D82" s="32">
        <v>24.59</v>
      </c>
      <c r="E82" s="32">
        <v>58.37</v>
      </c>
      <c r="F82" s="32">
        <v>53.28</v>
      </c>
      <c r="G82" s="31" t="s">
        <v>590</v>
      </c>
      <c r="H82" s="32">
        <v>58.69</v>
      </c>
      <c r="I82" s="32" t="s">
        <v>591</v>
      </c>
      <c r="J82" s="33">
        <v>143.25</v>
      </c>
      <c r="K82" s="33">
        <v>238.7</v>
      </c>
      <c r="L82" s="27">
        <v>366</v>
      </c>
      <c r="M82" s="31" t="s">
        <v>592</v>
      </c>
      <c r="N82" s="31" t="s">
        <v>593</v>
      </c>
      <c r="O82" s="31" t="s">
        <v>594</v>
      </c>
      <c r="P82" s="4"/>
      <c r="Q82" s="27">
        <v>122</v>
      </c>
      <c r="R82" s="37">
        <f t="shared" si="0"/>
        <v>114.83000000000001</v>
      </c>
      <c r="S82" s="27">
        <v>122</v>
      </c>
      <c r="T82" s="37">
        <f t="shared" si="1"/>
        <v>129.12999999999997</v>
      </c>
      <c r="U82" s="27">
        <v>122</v>
      </c>
      <c r="V82" s="37">
        <f t="shared" si="2"/>
        <v>24.59</v>
      </c>
      <c r="W82" s="27">
        <v>122</v>
      </c>
      <c r="X82" s="37">
        <f t="shared" si="3"/>
        <v>58.37</v>
      </c>
      <c r="Y82" s="27">
        <v>122</v>
      </c>
      <c r="Z82" s="37">
        <f t="shared" si="4"/>
        <v>53.28</v>
      </c>
      <c r="AA82" s="27">
        <v>122</v>
      </c>
      <c r="AB82" s="37">
        <f t="shared" si="5"/>
        <v>307.42</v>
      </c>
      <c r="AC82" s="27">
        <v>122</v>
      </c>
      <c r="AD82" s="37">
        <f t="shared" si="6"/>
        <v>58.69</v>
      </c>
      <c r="AE82" s="27">
        <v>122</v>
      </c>
      <c r="AF82" s="37">
        <f t="shared" si="13"/>
        <v>67.25</v>
      </c>
      <c r="AG82" s="27">
        <v>122</v>
      </c>
      <c r="AH82" s="37">
        <f t="shared" si="8"/>
        <v>143.25</v>
      </c>
      <c r="AI82" s="27">
        <v>78</v>
      </c>
      <c r="AJ82" s="37">
        <f t="shared" si="9"/>
        <v>238.7</v>
      </c>
      <c r="AK82" s="27">
        <v>78</v>
      </c>
      <c r="AL82" s="42">
        <v>366</v>
      </c>
      <c r="AM82" s="37">
        <f t="shared" si="10"/>
        <v>111.98</v>
      </c>
      <c r="AN82" s="42">
        <v>366</v>
      </c>
      <c r="AO82" s="37">
        <f t="shared" si="11"/>
        <v>101.67000000000002</v>
      </c>
      <c r="AP82" s="42">
        <v>366</v>
      </c>
      <c r="AQ82" s="37">
        <f t="shared" si="12"/>
        <v>219.76</v>
      </c>
      <c r="AR82" s="42">
        <v>366</v>
      </c>
    </row>
    <row r="83" spans="1:44" ht="12" customHeight="1">
      <c r="A83" s="27">
        <v>121</v>
      </c>
      <c r="B83" s="44" t="s">
        <v>595</v>
      </c>
      <c r="C83" s="44" t="s">
        <v>596</v>
      </c>
      <c r="D83" s="46">
        <v>24.64</v>
      </c>
      <c r="E83" s="46">
        <v>58.52</v>
      </c>
      <c r="F83" s="46">
        <v>53.39</v>
      </c>
      <c r="G83" s="44" t="s">
        <v>597</v>
      </c>
      <c r="H83" s="46">
        <v>58.82</v>
      </c>
      <c r="I83" s="52" t="s">
        <v>598</v>
      </c>
      <c r="J83" s="47">
        <v>144.6</v>
      </c>
      <c r="K83" s="47">
        <v>240.85</v>
      </c>
      <c r="L83" s="48">
        <v>363</v>
      </c>
      <c r="M83" s="44" t="s">
        <v>599</v>
      </c>
      <c r="N83" s="44" t="s">
        <v>600</v>
      </c>
      <c r="O83" s="44" t="s">
        <v>601</v>
      </c>
      <c r="P83" s="4"/>
      <c r="Q83" s="27">
        <v>121</v>
      </c>
      <c r="R83" s="37">
        <f t="shared" si="0"/>
        <v>115.08</v>
      </c>
      <c r="S83" s="27">
        <v>121</v>
      </c>
      <c r="T83" s="37">
        <f t="shared" si="1"/>
        <v>129.4</v>
      </c>
      <c r="U83" s="27">
        <v>121</v>
      </c>
      <c r="V83" s="37">
        <f t="shared" si="2"/>
        <v>24.64</v>
      </c>
      <c r="W83" s="27">
        <v>121</v>
      </c>
      <c r="X83" s="37">
        <f t="shared" si="3"/>
        <v>58.52</v>
      </c>
      <c r="Y83" s="27">
        <v>121</v>
      </c>
      <c r="Z83" s="37">
        <f t="shared" si="4"/>
        <v>53.39</v>
      </c>
      <c r="AA83" s="27">
        <v>121</v>
      </c>
      <c r="AB83" s="37">
        <f t="shared" si="5"/>
        <v>308.07</v>
      </c>
      <c r="AC83" s="27">
        <v>121</v>
      </c>
      <c r="AD83" s="37">
        <f t="shared" si="6"/>
        <v>58.82</v>
      </c>
      <c r="AE83" s="27">
        <v>121</v>
      </c>
      <c r="AF83" s="37">
        <f t="shared" si="13"/>
        <v>67.41</v>
      </c>
      <c r="AG83" s="27">
        <v>121</v>
      </c>
      <c r="AH83" s="37">
        <f t="shared" si="8"/>
        <v>144.6</v>
      </c>
      <c r="AI83" s="27">
        <v>79</v>
      </c>
      <c r="AJ83" s="37">
        <f t="shared" si="9"/>
        <v>240.85</v>
      </c>
      <c r="AK83" s="27">
        <v>79</v>
      </c>
      <c r="AL83" s="42">
        <v>363</v>
      </c>
      <c r="AM83" s="37">
        <f t="shared" si="10"/>
        <v>112.25</v>
      </c>
      <c r="AN83" s="42">
        <v>363</v>
      </c>
      <c r="AO83" s="37">
        <f t="shared" si="11"/>
        <v>101.93</v>
      </c>
      <c r="AP83" s="42">
        <v>363</v>
      </c>
      <c r="AQ83" s="37">
        <f t="shared" si="12"/>
        <v>220.23999999999998</v>
      </c>
      <c r="AR83" s="42">
        <v>363</v>
      </c>
    </row>
    <row r="84" spans="1:44" ht="12" customHeight="1">
      <c r="A84" s="27">
        <v>120</v>
      </c>
      <c r="B84" s="31" t="s">
        <v>602</v>
      </c>
      <c r="C84" s="31" t="s">
        <v>603</v>
      </c>
      <c r="D84" s="32">
        <v>24.7</v>
      </c>
      <c r="E84" s="32">
        <v>58.67</v>
      </c>
      <c r="F84" s="32">
        <v>53.51</v>
      </c>
      <c r="G84" s="31" t="s">
        <v>604</v>
      </c>
      <c r="H84" s="32">
        <v>58.96</v>
      </c>
      <c r="I84" s="32" t="s">
        <v>605</v>
      </c>
      <c r="J84" s="33">
        <v>146</v>
      </c>
      <c r="K84" s="33">
        <v>243.05</v>
      </c>
      <c r="L84" s="27">
        <v>360</v>
      </c>
      <c r="M84" s="31" t="s">
        <v>606</v>
      </c>
      <c r="N84" s="31" t="s">
        <v>607</v>
      </c>
      <c r="O84" s="31" t="s">
        <v>608</v>
      </c>
      <c r="P84" s="4"/>
      <c r="Q84" s="27">
        <v>120</v>
      </c>
      <c r="R84" s="37">
        <f t="shared" si="0"/>
        <v>115.33</v>
      </c>
      <c r="S84" s="27">
        <v>120</v>
      </c>
      <c r="T84" s="37">
        <f t="shared" si="1"/>
        <v>129.67999999999998</v>
      </c>
      <c r="U84" s="27">
        <v>120</v>
      </c>
      <c r="V84" s="37">
        <f t="shared" si="2"/>
        <v>24.7</v>
      </c>
      <c r="W84" s="27">
        <v>120</v>
      </c>
      <c r="X84" s="37">
        <f t="shared" si="3"/>
        <v>58.67</v>
      </c>
      <c r="Y84" s="27">
        <v>120</v>
      </c>
      <c r="Z84" s="37">
        <f t="shared" si="4"/>
        <v>53.51</v>
      </c>
      <c r="AA84" s="27">
        <v>120</v>
      </c>
      <c r="AB84" s="37">
        <f t="shared" si="5"/>
        <v>308.73</v>
      </c>
      <c r="AC84" s="27">
        <v>120</v>
      </c>
      <c r="AD84" s="37">
        <f t="shared" si="6"/>
        <v>58.96</v>
      </c>
      <c r="AE84" s="27">
        <v>120</v>
      </c>
      <c r="AF84" s="37">
        <f t="shared" si="13"/>
        <v>67.570000000000007</v>
      </c>
      <c r="AG84" s="27">
        <v>120</v>
      </c>
      <c r="AH84" s="37">
        <f t="shared" si="8"/>
        <v>146</v>
      </c>
      <c r="AI84" s="27">
        <v>80</v>
      </c>
      <c r="AJ84" s="37">
        <f t="shared" si="9"/>
        <v>243.05</v>
      </c>
      <c r="AK84" s="27">
        <v>80</v>
      </c>
      <c r="AL84" s="42">
        <v>360</v>
      </c>
      <c r="AM84" s="37">
        <f t="shared" si="10"/>
        <v>112.53000000000002</v>
      </c>
      <c r="AN84" s="42">
        <v>360</v>
      </c>
      <c r="AO84" s="37">
        <f t="shared" si="11"/>
        <v>102.19000000000001</v>
      </c>
      <c r="AP84" s="42">
        <v>360</v>
      </c>
      <c r="AQ84" s="37">
        <f t="shared" si="12"/>
        <v>220.71999999999997</v>
      </c>
      <c r="AR84" s="42">
        <v>360</v>
      </c>
    </row>
    <row r="85" spans="1:44" ht="12" customHeight="1">
      <c r="A85" s="27">
        <v>119</v>
      </c>
      <c r="B85" s="44" t="s">
        <v>609</v>
      </c>
      <c r="C85" s="44" t="s">
        <v>610</v>
      </c>
      <c r="D85" s="46">
        <v>24.76</v>
      </c>
      <c r="E85" s="46">
        <v>58.83</v>
      </c>
      <c r="F85" s="46">
        <v>53.62</v>
      </c>
      <c r="G85" s="44" t="s">
        <v>611</v>
      </c>
      <c r="H85" s="46">
        <v>59.1</v>
      </c>
      <c r="I85" s="52" t="s">
        <v>612</v>
      </c>
      <c r="J85" s="47">
        <v>147.4</v>
      </c>
      <c r="K85" s="47">
        <v>245.25</v>
      </c>
      <c r="L85" s="48">
        <v>357</v>
      </c>
      <c r="M85" s="44" t="s">
        <v>613</v>
      </c>
      <c r="N85" s="44" t="s">
        <v>614</v>
      </c>
      <c r="O85" s="44" t="s">
        <v>615</v>
      </c>
      <c r="P85" s="4"/>
      <c r="Q85" s="27">
        <v>119</v>
      </c>
      <c r="R85" s="37">
        <f t="shared" si="0"/>
        <v>115.58000000000001</v>
      </c>
      <c r="S85" s="27">
        <v>119</v>
      </c>
      <c r="T85" s="37">
        <f t="shared" si="1"/>
        <v>129.96</v>
      </c>
      <c r="U85" s="27">
        <v>119</v>
      </c>
      <c r="V85" s="37">
        <f t="shared" si="2"/>
        <v>24.76</v>
      </c>
      <c r="W85" s="27">
        <v>119</v>
      </c>
      <c r="X85" s="37">
        <f t="shared" si="3"/>
        <v>58.83</v>
      </c>
      <c r="Y85" s="27">
        <v>119</v>
      </c>
      <c r="Z85" s="37">
        <f t="shared" si="4"/>
        <v>53.62</v>
      </c>
      <c r="AA85" s="27">
        <v>119</v>
      </c>
      <c r="AB85" s="37">
        <f t="shared" si="5"/>
        <v>309.39999999999998</v>
      </c>
      <c r="AC85" s="27">
        <v>119</v>
      </c>
      <c r="AD85" s="37">
        <f t="shared" si="6"/>
        <v>59.1</v>
      </c>
      <c r="AE85" s="27">
        <v>119</v>
      </c>
      <c r="AF85" s="37">
        <f t="shared" si="13"/>
        <v>67.739999999999995</v>
      </c>
      <c r="AG85" s="27">
        <v>119</v>
      </c>
      <c r="AH85" s="37">
        <f t="shared" si="8"/>
        <v>147.4</v>
      </c>
      <c r="AI85" s="27">
        <v>81</v>
      </c>
      <c r="AJ85" s="37">
        <f t="shared" si="9"/>
        <v>245.25</v>
      </c>
      <c r="AK85" s="27">
        <v>81</v>
      </c>
      <c r="AL85" s="42">
        <v>357</v>
      </c>
      <c r="AM85" s="37">
        <f t="shared" si="10"/>
        <v>112.81</v>
      </c>
      <c r="AN85" s="42">
        <v>357</v>
      </c>
      <c r="AO85" s="37">
        <f t="shared" si="11"/>
        <v>102.44999999999999</v>
      </c>
      <c r="AP85" s="42">
        <v>357</v>
      </c>
      <c r="AQ85" s="37">
        <f t="shared" si="12"/>
        <v>221.19999999999996</v>
      </c>
      <c r="AR85" s="42">
        <v>357</v>
      </c>
    </row>
    <row r="86" spans="1:44" ht="12" customHeight="1">
      <c r="A86" s="27">
        <v>118</v>
      </c>
      <c r="B86" s="31" t="s">
        <v>616</v>
      </c>
      <c r="C86" s="31" t="s">
        <v>617</v>
      </c>
      <c r="D86" s="32">
        <v>24.81</v>
      </c>
      <c r="E86" s="32">
        <v>58.98</v>
      </c>
      <c r="F86" s="32">
        <v>53.74</v>
      </c>
      <c r="G86" s="31" t="s">
        <v>618</v>
      </c>
      <c r="H86" s="32">
        <v>59.24</v>
      </c>
      <c r="I86" s="32" t="s">
        <v>619</v>
      </c>
      <c r="J86" s="33">
        <v>148.80000000000001</v>
      </c>
      <c r="K86" s="33">
        <v>247.5</v>
      </c>
      <c r="L86" s="27">
        <v>354</v>
      </c>
      <c r="M86" s="31" t="s">
        <v>620</v>
      </c>
      <c r="N86" s="31" t="s">
        <v>621</v>
      </c>
      <c r="O86" s="31" t="s">
        <v>622</v>
      </c>
      <c r="P86" s="4"/>
      <c r="Q86" s="27">
        <v>118</v>
      </c>
      <c r="R86" s="37">
        <f t="shared" si="0"/>
        <v>115.82999999999998</v>
      </c>
      <c r="S86" s="27">
        <v>118</v>
      </c>
      <c r="T86" s="37">
        <f t="shared" si="1"/>
        <v>130.23999999999998</v>
      </c>
      <c r="U86" s="27">
        <v>118</v>
      </c>
      <c r="V86" s="37">
        <f t="shared" si="2"/>
        <v>24.81</v>
      </c>
      <c r="W86" s="27">
        <v>118</v>
      </c>
      <c r="X86" s="37">
        <f t="shared" si="3"/>
        <v>58.98</v>
      </c>
      <c r="Y86" s="27">
        <v>118</v>
      </c>
      <c r="Z86" s="37">
        <f t="shared" si="4"/>
        <v>53.74</v>
      </c>
      <c r="AA86" s="27">
        <v>118</v>
      </c>
      <c r="AB86" s="37">
        <f t="shared" si="5"/>
        <v>310.06</v>
      </c>
      <c r="AC86" s="27">
        <v>118</v>
      </c>
      <c r="AD86" s="37">
        <f t="shared" si="6"/>
        <v>59.24</v>
      </c>
      <c r="AE86" s="27">
        <v>118</v>
      </c>
      <c r="AF86" s="37">
        <f t="shared" si="13"/>
        <v>67.899999999999991</v>
      </c>
      <c r="AG86" s="27">
        <v>118</v>
      </c>
      <c r="AH86" s="37">
        <f t="shared" si="8"/>
        <v>148.80000000000001</v>
      </c>
      <c r="AI86" s="27">
        <v>82</v>
      </c>
      <c r="AJ86" s="37">
        <f t="shared" si="9"/>
        <v>247.5</v>
      </c>
      <c r="AK86" s="27">
        <v>82</v>
      </c>
      <c r="AL86" s="42">
        <v>354</v>
      </c>
      <c r="AM86" s="37">
        <f t="shared" si="10"/>
        <v>113.09</v>
      </c>
      <c r="AN86" s="42">
        <v>354</v>
      </c>
      <c r="AO86" s="37">
        <f t="shared" si="11"/>
        <v>102.71000000000001</v>
      </c>
      <c r="AP86" s="42">
        <v>354</v>
      </c>
      <c r="AQ86" s="37">
        <f t="shared" si="12"/>
        <v>221.67999999999998</v>
      </c>
      <c r="AR86" s="42">
        <v>354</v>
      </c>
    </row>
    <row r="87" spans="1:44" ht="12" customHeight="1">
      <c r="A87" s="27">
        <v>117</v>
      </c>
      <c r="B87" s="44" t="s">
        <v>624</v>
      </c>
      <c r="C87" s="44" t="s">
        <v>625</v>
      </c>
      <c r="D87" s="46">
        <v>24.87</v>
      </c>
      <c r="E87" s="46">
        <v>59.14</v>
      </c>
      <c r="F87" s="46">
        <v>53.86</v>
      </c>
      <c r="G87" s="44" t="s">
        <v>626</v>
      </c>
      <c r="H87" s="46">
        <v>59.38</v>
      </c>
      <c r="I87" s="52" t="s">
        <v>627</v>
      </c>
      <c r="J87" s="47">
        <v>150.25</v>
      </c>
      <c r="K87" s="47">
        <v>249.75</v>
      </c>
      <c r="L87" s="48">
        <v>351</v>
      </c>
      <c r="M87" s="44" t="s">
        <v>543</v>
      </c>
      <c r="N87" s="44" t="s">
        <v>628</v>
      </c>
      <c r="O87" s="44" t="s">
        <v>629</v>
      </c>
      <c r="P87" s="4"/>
      <c r="Q87" s="27">
        <v>117</v>
      </c>
      <c r="R87" s="37">
        <f t="shared" si="0"/>
        <v>116.09000000000002</v>
      </c>
      <c r="S87" s="27">
        <v>117</v>
      </c>
      <c r="T87" s="37">
        <f t="shared" si="1"/>
        <v>130.52000000000001</v>
      </c>
      <c r="U87" s="27">
        <v>117</v>
      </c>
      <c r="V87" s="37">
        <f t="shared" si="2"/>
        <v>24.87</v>
      </c>
      <c r="W87" s="27">
        <v>117</v>
      </c>
      <c r="X87" s="37">
        <f t="shared" si="3"/>
        <v>59.14</v>
      </c>
      <c r="Y87" s="27">
        <v>117</v>
      </c>
      <c r="Z87" s="37">
        <f t="shared" si="4"/>
        <v>53.86</v>
      </c>
      <c r="AA87" s="27">
        <v>117</v>
      </c>
      <c r="AB87" s="37">
        <f t="shared" si="5"/>
        <v>310.72999999999996</v>
      </c>
      <c r="AC87" s="27">
        <v>117</v>
      </c>
      <c r="AD87" s="37">
        <f t="shared" si="6"/>
        <v>59.38</v>
      </c>
      <c r="AE87" s="27">
        <v>117</v>
      </c>
      <c r="AF87" s="37">
        <f t="shared" si="13"/>
        <v>68.060000000000016</v>
      </c>
      <c r="AG87" s="27">
        <v>117</v>
      </c>
      <c r="AH87" s="37">
        <f t="shared" si="8"/>
        <v>150.25</v>
      </c>
      <c r="AI87" s="27">
        <v>83</v>
      </c>
      <c r="AJ87" s="37">
        <f t="shared" si="9"/>
        <v>249.75</v>
      </c>
      <c r="AK87" s="27">
        <v>83</v>
      </c>
      <c r="AL87" s="42">
        <v>351</v>
      </c>
      <c r="AM87" s="37">
        <f t="shared" si="10"/>
        <v>113.37</v>
      </c>
      <c r="AN87" s="42">
        <v>351</v>
      </c>
      <c r="AO87" s="37">
        <f t="shared" si="11"/>
        <v>102.96999999999998</v>
      </c>
      <c r="AP87" s="42">
        <v>351</v>
      </c>
      <c r="AQ87" s="37">
        <f t="shared" si="12"/>
        <v>222.17</v>
      </c>
      <c r="AR87" s="42">
        <v>351</v>
      </c>
    </row>
    <row r="88" spans="1:44" ht="12" customHeight="1">
      <c r="A88" s="27">
        <v>116</v>
      </c>
      <c r="B88" s="31" t="s">
        <v>630</v>
      </c>
      <c r="C88" s="31" t="s">
        <v>631</v>
      </c>
      <c r="D88" s="32">
        <v>24.93</v>
      </c>
      <c r="E88" s="32">
        <v>59.29</v>
      </c>
      <c r="F88" s="32">
        <v>53.98</v>
      </c>
      <c r="G88" s="31" t="s">
        <v>632</v>
      </c>
      <c r="H88" s="32">
        <v>59.52</v>
      </c>
      <c r="I88" s="32" t="s">
        <v>633</v>
      </c>
      <c r="J88" s="33">
        <v>151.69999999999999</v>
      </c>
      <c r="K88" s="33">
        <v>252</v>
      </c>
      <c r="L88" s="27">
        <v>348</v>
      </c>
      <c r="M88" s="31" t="s">
        <v>634</v>
      </c>
      <c r="N88" s="31" t="s">
        <v>635</v>
      </c>
      <c r="O88" s="31" t="s">
        <v>636</v>
      </c>
      <c r="P88" s="4"/>
      <c r="Q88" s="27">
        <v>116</v>
      </c>
      <c r="R88" s="37">
        <f t="shared" si="0"/>
        <v>116.34</v>
      </c>
      <c r="S88" s="27">
        <v>116</v>
      </c>
      <c r="T88" s="37">
        <f t="shared" si="1"/>
        <v>130.80000000000001</v>
      </c>
      <c r="U88" s="27">
        <v>116</v>
      </c>
      <c r="V88" s="37">
        <f t="shared" si="2"/>
        <v>24.93</v>
      </c>
      <c r="W88" s="27">
        <v>116</v>
      </c>
      <c r="X88" s="37">
        <f t="shared" si="3"/>
        <v>59.29</v>
      </c>
      <c r="Y88" s="27">
        <v>116</v>
      </c>
      <c r="Z88" s="37">
        <f t="shared" si="4"/>
        <v>53.98</v>
      </c>
      <c r="AA88" s="27">
        <v>116</v>
      </c>
      <c r="AB88" s="37">
        <f t="shared" si="5"/>
        <v>311.40000000000003</v>
      </c>
      <c r="AC88" s="27">
        <v>116</v>
      </c>
      <c r="AD88" s="37">
        <f t="shared" si="6"/>
        <v>59.52</v>
      </c>
      <c r="AE88" s="27">
        <v>116</v>
      </c>
      <c r="AF88" s="37">
        <f t="shared" si="13"/>
        <v>68.23</v>
      </c>
      <c r="AG88" s="27">
        <v>116</v>
      </c>
      <c r="AH88" s="37">
        <f t="shared" si="8"/>
        <v>151.69999999999999</v>
      </c>
      <c r="AI88" s="27">
        <v>84</v>
      </c>
      <c r="AJ88" s="37">
        <f t="shared" si="9"/>
        <v>252</v>
      </c>
      <c r="AK88" s="27">
        <v>84</v>
      </c>
      <c r="AL88" s="42">
        <v>348</v>
      </c>
      <c r="AM88" s="37">
        <f t="shared" si="10"/>
        <v>113.66000000000001</v>
      </c>
      <c r="AN88" s="42">
        <v>348</v>
      </c>
      <c r="AO88" s="37">
        <f t="shared" si="11"/>
        <v>103.23</v>
      </c>
      <c r="AP88" s="42">
        <v>348</v>
      </c>
      <c r="AQ88" s="37">
        <f t="shared" si="12"/>
        <v>222.66</v>
      </c>
      <c r="AR88" s="42">
        <v>348</v>
      </c>
    </row>
    <row r="89" spans="1:44" ht="12" customHeight="1">
      <c r="A89" s="27">
        <v>115</v>
      </c>
      <c r="B89" s="44" t="s">
        <v>637</v>
      </c>
      <c r="C89" s="44" t="s">
        <v>638</v>
      </c>
      <c r="D89" s="46">
        <v>24.99</v>
      </c>
      <c r="E89" s="46">
        <v>59.45</v>
      </c>
      <c r="F89" s="46">
        <v>54.1</v>
      </c>
      <c r="G89" s="44" t="s">
        <v>639</v>
      </c>
      <c r="H89" s="46">
        <v>59.66</v>
      </c>
      <c r="I89" s="52" t="s">
        <v>640</v>
      </c>
      <c r="J89" s="47">
        <v>153.15</v>
      </c>
      <c r="K89" s="47">
        <v>254.3</v>
      </c>
      <c r="L89" s="48">
        <v>345</v>
      </c>
      <c r="M89" s="44" t="s">
        <v>641</v>
      </c>
      <c r="N89" s="44" t="s">
        <v>642</v>
      </c>
      <c r="O89" s="44" t="s">
        <v>643</v>
      </c>
      <c r="P89" s="4"/>
      <c r="Q89" s="27">
        <v>115</v>
      </c>
      <c r="R89" s="37">
        <f t="shared" si="0"/>
        <v>116.59</v>
      </c>
      <c r="S89" s="27">
        <v>115</v>
      </c>
      <c r="T89" s="37">
        <f t="shared" si="1"/>
        <v>131.07999999999998</v>
      </c>
      <c r="U89" s="27">
        <v>115</v>
      </c>
      <c r="V89" s="37">
        <f t="shared" si="2"/>
        <v>24.99</v>
      </c>
      <c r="W89" s="27">
        <v>115</v>
      </c>
      <c r="X89" s="37">
        <f t="shared" si="3"/>
        <v>59.45</v>
      </c>
      <c r="Y89" s="27">
        <v>115</v>
      </c>
      <c r="Z89" s="37">
        <f t="shared" si="4"/>
        <v>54.1</v>
      </c>
      <c r="AA89" s="27">
        <v>115</v>
      </c>
      <c r="AB89" s="37">
        <f t="shared" si="5"/>
        <v>312.08</v>
      </c>
      <c r="AC89" s="27">
        <v>115</v>
      </c>
      <c r="AD89" s="37">
        <f t="shared" si="6"/>
        <v>59.66</v>
      </c>
      <c r="AE89" s="27">
        <v>115</v>
      </c>
      <c r="AF89" s="37">
        <f t="shared" si="13"/>
        <v>68.400000000000006</v>
      </c>
      <c r="AG89" s="27">
        <v>115</v>
      </c>
      <c r="AH89" s="37">
        <f t="shared" si="8"/>
        <v>153.15</v>
      </c>
      <c r="AI89" s="27">
        <v>85</v>
      </c>
      <c r="AJ89" s="37">
        <f t="shared" si="9"/>
        <v>254.3</v>
      </c>
      <c r="AK89" s="27">
        <v>85</v>
      </c>
      <c r="AL89" s="42">
        <v>345</v>
      </c>
      <c r="AM89" s="37">
        <f t="shared" si="10"/>
        <v>113.93999999999998</v>
      </c>
      <c r="AN89" s="42">
        <v>345</v>
      </c>
      <c r="AO89" s="37">
        <f t="shared" si="11"/>
        <v>103.50000000000001</v>
      </c>
      <c r="AP89" s="42">
        <v>345</v>
      </c>
      <c r="AQ89" s="37">
        <f t="shared" si="12"/>
        <v>223.15</v>
      </c>
      <c r="AR89" s="42">
        <v>345</v>
      </c>
    </row>
    <row r="90" spans="1:44" ht="12" customHeight="1">
      <c r="A90" s="27">
        <v>114</v>
      </c>
      <c r="B90" s="31" t="s">
        <v>644</v>
      </c>
      <c r="C90" s="31" t="s">
        <v>645</v>
      </c>
      <c r="D90" s="32">
        <v>25.04</v>
      </c>
      <c r="E90" s="32">
        <v>59.61</v>
      </c>
      <c r="F90" s="32">
        <v>54.22</v>
      </c>
      <c r="G90" s="31" t="s">
        <v>646</v>
      </c>
      <c r="H90" s="32">
        <v>59.8</v>
      </c>
      <c r="I90" s="32" t="s">
        <v>647</v>
      </c>
      <c r="J90" s="33">
        <v>154.6</v>
      </c>
      <c r="K90" s="33">
        <v>256.60000000000002</v>
      </c>
      <c r="L90" s="27">
        <v>342</v>
      </c>
      <c r="M90" s="31" t="s">
        <v>648</v>
      </c>
      <c r="N90" s="31" t="s">
        <v>649</v>
      </c>
      <c r="O90" s="31" t="s">
        <v>650</v>
      </c>
      <c r="P90" s="4"/>
      <c r="Q90" s="27">
        <v>114</v>
      </c>
      <c r="R90" s="37">
        <f t="shared" si="0"/>
        <v>116.85</v>
      </c>
      <c r="S90" s="27">
        <v>114</v>
      </c>
      <c r="T90" s="37">
        <f t="shared" si="1"/>
        <v>131.36000000000001</v>
      </c>
      <c r="U90" s="27">
        <v>114</v>
      </c>
      <c r="V90" s="37">
        <f t="shared" si="2"/>
        <v>25.04</v>
      </c>
      <c r="W90" s="27">
        <v>114</v>
      </c>
      <c r="X90" s="37">
        <f t="shared" si="3"/>
        <v>59.61</v>
      </c>
      <c r="Y90" s="27">
        <v>114</v>
      </c>
      <c r="Z90" s="37">
        <f t="shared" si="4"/>
        <v>54.22</v>
      </c>
      <c r="AA90" s="27">
        <v>114</v>
      </c>
      <c r="AB90" s="37">
        <f t="shared" si="5"/>
        <v>312.75</v>
      </c>
      <c r="AC90" s="27">
        <v>114</v>
      </c>
      <c r="AD90" s="37">
        <f t="shared" si="6"/>
        <v>59.8</v>
      </c>
      <c r="AE90" s="27">
        <v>114</v>
      </c>
      <c r="AF90" s="37">
        <f t="shared" si="13"/>
        <v>68.56</v>
      </c>
      <c r="AG90" s="27">
        <v>114</v>
      </c>
      <c r="AH90" s="37">
        <f t="shared" si="8"/>
        <v>154.6</v>
      </c>
      <c r="AI90" s="27">
        <v>86</v>
      </c>
      <c r="AJ90" s="37">
        <f t="shared" si="9"/>
        <v>256.60000000000002</v>
      </c>
      <c r="AK90" s="27">
        <v>86</v>
      </c>
      <c r="AL90" s="42">
        <v>342</v>
      </c>
      <c r="AM90" s="37">
        <f t="shared" si="10"/>
        <v>114.22999999999999</v>
      </c>
      <c r="AN90" s="42">
        <v>342</v>
      </c>
      <c r="AO90" s="37">
        <f t="shared" si="11"/>
        <v>103.76</v>
      </c>
      <c r="AP90" s="42">
        <v>342</v>
      </c>
      <c r="AQ90" s="37">
        <f t="shared" si="12"/>
        <v>223.64</v>
      </c>
      <c r="AR90" s="42">
        <v>342</v>
      </c>
    </row>
    <row r="91" spans="1:44" ht="12" customHeight="1">
      <c r="A91" s="27">
        <v>113</v>
      </c>
      <c r="B91" s="44" t="s">
        <v>651</v>
      </c>
      <c r="C91" s="44" t="s">
        <v>652</v>
      </c>
      <c r="D91" s="46">
        <v>25.1</v>
      </c>
      <c r="E91" s="46">
        <v>59.77</v>
      </c>
      <c r="F91" s="46">
        <v>54.34</v>
      </c>
      <c r="G91" s="44" t="s">
        <v>653</v>
      </c>
      <c r="H91" s="46">
        <v>59.95</v>
      </c>
      <c r="I91" s="52" t="s">
        <v>654</v>
      </c>
      <c r="J91" s="47">
        <v>156.1</v>
      </c>
      <c r="K91" s="47">
        <v>258.95</v>
      </c>
      <c r="L91" s="48">
        <v>339</v>
      </c>
      <c r="M91" s="44" t="s">
        <v>655</v>
      </c>
      <c r="N91" s="44" t="s">
        <v>656</v>
      </c>
      <c r="O91" s="44" t="s">
        <v>657</v>
      </c>
      <c r="P91" s="4"/>
      <c r="Q91" s="27">
        <v>113</v>
      </c>
      <c r="R91" s="37">
        <f t="shared" si="0"/>
        <v>117.11</v>
      </c>
      <c r="S91" s="27">
        <v>113</v>
      </c>
      <c r="T91" s="37">
        <f t="shared" si="1"/>
        <v>131.65</v>
      </c>
      <c r="U91" s="27">
        <v>113</v>
      </c>
      <c r="V91" s="37">
        <f t="shared" si="2"/>
        <v>25.1</v>
      </c>
      <c r="W91" s="27">
        <v>113</v>
      </c>
      <c r="X91" s="37">
        <f t="shared" si="3"/>
        <v>59.77</v>
      </c>
      <c r="Y91" s="27">
        <v>113</v>
      </c>
      <c r="Z91" s="37">
        <f t="shared" si="4"/>
        <v>54.34</v>
      </c>
      <c r="AA91" s="27">
        <v>113</v>
      </c>
      <c r="AB91" s="37">
        <f t="shared" si="5"/>
        <v>313.43</v>
      </c>
      <c r="AC91" s="27">
        <v>113</v>
      </c>
      <c r="AD91" s="37">
        <f t="shared" si="6"/>
        <v>59.95</v>
      </c>
      <c r="AE91" s="27">
        <v>113</v>
      </c>
      <c r="AF91" s="37">
        <f t="shared" si="13"/>
        <v>68.72999999999999</v>
      </c>
      <c r="AG91" s="27">
        <v>113</v>
      </c>
      <c r="AH91" s="37">
        <f t="shared" si="8"/>
        <v>156.1</v>
      </c>
      <c r="AI91" s="27">
        <v>87</v>
      </c>
      <c r="AJ91" s="37">
        <f t="shared" si="9"/>
        <v>258.95</v>
      </c>
      <c r="AK91" s="27">
        <v>87</v>
      </c>
      <c r="AL91" s="42">
        <v>339</v>
      </c>
      <c r="AM91" s="37">
        <f t="shared" si="10"/>
        <v>114.52</v>
      </c>
      <c r="AN91" s="42">
        <v>339</v>
      </c>
      <c r="AO91" s="37">
        <f t="shared" si="11"/>
        <v>104.03</v>
      </c>
      <c r="AP91" s="42">
        <v>339</v>
      </c>
      <c r="AQ91" s="37">
        <f t="shared" si="12"/>
        <v>224.13</v>
      </c>
      <c r="AR91" s="42">
        <v>339</v>
      </c>
    </row>
    <row r="92" spans="1:44" ht="12" customHeight="1">
      <c r="A92" s="27">
        <v>112</v>
      </c>
      <c r="B92" s="31" t="s">
        <v>658</v>
      </c>
      <c r="C92" s="31" t="s">
        <v>659</v>
      </c>
      <c r="D92" s="32">
        <v>25.16</v>
      </c>
      <c r="E92" s="32">
        <v>59.93</v>
      </c>
      <c r="F92" s="32">
        <v>54.46</v>
      </c>
      <c r="G92" s="31" t="s">
        <v>660</v>
      </c>
      <c r="H92" s="31" t="s">
        <v>661</v>
      </c>
      <c r="I92" s="32" t="s">
        <v>662</v>
      </c>
      <c r="J92" s="33">
        <v>157.6</v>
      </c>
      <c r="K92" s="33">
        <v>261.3</v>
      </c>
      <c r="L92" s="27">
        <v>336</v>
      </c>
      <c r="M92" s="31" t="s">
        <v>663</v>
      </c>
      <c r="N92" s="31" t="s">
        <v>664</v>
      </c>
      <c r="O92" s="31" t="s">
        <v>665</v>
      </c>
      <c r="P92" s="4"/>
      <c r="Q92" s="27">
        <v>112</v>
      </c>
      <c r="R92" s="37">
        <f t="shared" si="0"/>
        <v>117.35999999999999</v>
      </c>
      <c r="S92" s="27">
        <v>112</v>
      </c>
      <c r="T92" s="37">
        <f t="shared" si="1"/>
        <v>131.93</v>
      </c>
      <c r="U92" s="27">
        <v>112</v>
      </c>
      <c r="V92" s="37">
        <f t="shared" si="2"/>
        <v>25.16</v>
      </c>
      <c r="W92" s="27">
        <v>112</v>
      </c>
      <c r="X92" s="37">
        <f t="shared" si="3"/>
        <v>59.93</v>
      </c>
      <c r="Y92" s="27">
        <v>112</v>
      </c>
      <c r="Z92" s="37">
        <f t="shared" si="4"/>
        <v>54.46</v>
      </c>
      <c r="AA92" s="27">
        <v>112</v>
      </c>
      <c r="AB92" s="37">
        <f t="shared" si="5"/>
        <v>314.10999999999996</v>
      </c>
      <c r="AC92" s="27">
        <v>112</v>
      </c>
      <c r="AD92" s="37">
        <f t="shared" ref="AD92:AD204" si="14">H92*86400</f>
        <v>60.09</v>
      </c>
      <c r="AE92" s="27">
        <v>112</v>
      </c>
      <c r="AF92" s="37">
        <f t="shared" si="13"/>
        <v>68.900000000000006</v>
      </c>
      <c r="AG92" s="27">
        <v>112</v>
      </c>
      <c r="AH92" s="37">
        <f t="shared" si="8"/>
        <v>157.6</v>
      </c>
      <c r="AI92" s="27">
        <v>88</v>
      </c>
      <c r="AJ92" s="37">
        <f t="shared" si="9"/>
        <v>261.3</v>
      </c>
      <c r="AK92" s="27">
        <v>88</v>
      </c>
      <c r="AL92" s="42">
        <v>336</v>
      </c>
      <c r="AM92" s="37">
        <f t="shared" si="10"/>
        <v>114.8</v>
      </c>
      <c r="AN92" s="42">
        <v>336</v>
      </c>
      <c r="AO92" s="37">
        <f t="shared" si="11"/>
        <v>104.30000000000001</v>
      </c>
      <c r="AP92" s="42">
        <v>336</v>
      </c>
      <c r="AQ92" s="37">
        <f t="shared" si="12"/>
        <v>224.63</v>
      </c>
      <c r="AR92" s="42">
        <v>336</v>
      </c>
    </row>
    <row r="93" spans="1:44" ht="12" customHeight="1">
      <c r="A93" s="27">
        <v>111</v>
      </c>
      <c r="B93" s="44" t="s">
        <v>250</v>
      </c>
      <c r="C93" s="44" t="s">
        <v>666</v>
      </c>
      <c r="D93" s="46">
        <v>25.22</v>
      </c>
      <c r="E93" s="44" t="s">
        <v>661</v>
      </c>
      <c r="F93" s="46">
        <v>54.58</v>
      </c>
      <c r="G93" s="44" t="s">
        <v>668</v>
      </c>
      <c r="H93" s="44" t="s">
        <v>669</v>
      </c>
      <c r="I93" s="52" t="s">
        <v>670</v>
      </c>
      <c r="J93" s="47">
        <v>159.1</v>
      </c>
      <c r="K93" s="47">
        <v>263.64999999999998</v>
      </c>
      <c r="L93" s="48">
        <v>333</v>
      </c>
      <c r="M93" s="44" t="s">
        <v>671</v>
      </c>
      <c r="N93" s="44" t="s">
        <v>672</v>
      </c>
      <c r="O93" s="44" t="s">
        <v>673</v>
      </c>
      <c r="P93" s="4"/>
      <c r="Q93" s="27">
        <v>111</v>
      </c>
      <c r="R93" s="37">
        <f t="shared" si="0"/>
        <v>117.62</v>
      </c>
      <c r="S93" s="27">
        <v>111</v>
      </c>
      <c r="T93" s="37">
        <f t="shared" si="1"/>
        <v>132.22000000000003</v>
      </c>
      <c r="U93" s="27">
        <v>111</v>
      </c>
      <c r="V93" s="37">
        <f t="shared" si="2"/>
        <v>25.22</v>
      </c>
      <c r="W93" s="27">
        <v>111</v>
      </c>
      <c r="X93" s="37">
        <f t="shared" ref="X93:X204" si="15">E93*86400</f>
        <v>60.09</v>
      </c>
      <c r="Y93" s="27">
        <v>111</v>
      </c>
      <c r="Z93" s="37">
        <f t="shared" si="4"/>
        <v>54.58</v>
      </c>
      <c r="AA93" s="27">
        <v>111</v>
      </c>
      <c r="AB93" s="37">
        <f t="shared" si="5"/>
        <v>314.8</v>
      </c>
      <c r="AC93" s="27">
        <v>111</v>
      </c>
      <c r="AD93" s="37">
        <f t="shared" si="14"/>
        <v>60.24</v>
      </c>
      <c r="AE93" s="27">
        <v>111</v>
      </c>
      <c r="AF93" s="37">
        <f t="shared" si="13"/>
        <v>69.070000000000007</v>
      </c>
      <c r="AG93" s="27">
        <v>111</v>
      </c>
      <c r="AH93" s="37">
        <f t="shared" si="8"/>
        <v>159.1</v>
      </c>
      <c r="AI93" s="27">
        <v>89</v>
      </c>
      <c r="AJ93" s="37">
        <f t="shared" si="9"/>
        <v>263.64999999999998</v>
      </c>
      <c r="AK93" s="27">
        <v>89</v>
      </c>
      <c r="AL93" s="42">
        <v>333</v>
      </c>
      <c r="AM93" s="37">
        <f t="shared" si="10"/>
        <v>115.09</v>
      </c>
      <c r="AN93" s="42">
        <v>333</v>
      </c>
      <c r="AO93" s="37">
        <f t="shared" si="11"/>
        <v>104.57000000000001</v>
      </c>
      <c r="AP93" s="42">
        <v>333</v>
      </c>
      <c r="AQ93" s="37">
        <f t="shared" si="12"/>
        <v>225.13000000000002</v>
      </c>
      <c r="AR93" s="42">
        <v>333</v>
      </c>
    </row>
    <row r="94" spans="1:44" ht="12" customHeight="1">
      <c r="A94" s="27">
        <v>110</v>
      </c>
      <c r="B94" s="31" t="s">
        <v>674</v>
      </c>
      <c r="C94" s="31" t="s">
        <v>675</v>
      </c>
      <c r="D94" s="32">
        <v>25.28</v>
      </c>
      <c r="E94" s="31" t="s">
        <v>676</v>
      </c>
      <c r="F94" s="32">
        <v>54.7</v>
      </c>
      <c r="G94" s="31" t="s">
        <v>677</v>
      </c>
      <c r="H94" s="31" t="s">
        <v>678</v>
      </c>
      <c r="I94" s="32" t="s">
        <v>679</v>
      </c>
      <c r="J94" s="33">
        <v>160.65</v>
      </c>
      <c r="K94" s="33">
        <v>266.05</v>
      </c>
      <c r="L94" s="27">
        <v>330</v>
      </c>
      <c r="M94" s="31" t="s">
        <v>680</v>
      </c>
      <c r="N94" s="31" t="s">
        <v>681</v>
      </c>
      <c r="O94" s="31" t="s">
        <v>682</v>
      </c>
      <c r="P94" s="4"/>
      <c r="Q94" s="27">
        <v>110</v>
      </c>
      <c r="R94" s="37">
        <f t="shared" si="0"/>
        <v>117.88</v>
      </c>
      <c r="S94" s="27">
        <v>110</v>
      </c>
      <c r="T94" s="37">
        <f t="shared" si="1"/>
        <v>132.51</v>
      </c>
      <c r="U94" s="27">
        <v>110</v>
      </c>
      <c r="V94" s="37">
        <f t="shared" si="2"/>
        <v>25.28</v>
      </c>
      <c r="W94" s="27">
        <v>110</v>
      </c>
      <c r="X94" s="37">
        <f t="shared" si="15"/>
        <v>60.25</v>
      </c>
      <c r="Y94" s="27">
        <v>110</v>
      </c>
      <c r="Z94" s="37">
        <f t="shared" si="4"/>
        <v>54.7</v>
      </c>
      <c r="AA94" s="27">
        <v>110</v>
      </c>
      <c r="AB94" s="37">
        <f t="shared" si="5"/>
        <v>315.49</v>
      </c>
      <c r="AC94" s="27">
        <v>110</v>
      </c>
      <c r="AD94" s="37">
        <f t="shared" si="14"/>
        <v>60.38</v>
      </c>
      <c r="AE94" s="27">
        <v>110</v>
      </c>
      <c r="AF94" s="37">
        <f t="shared" si="13"/>
        <v>69.239999999999995</v>
      </c>
      <c r="AG94" s="27">
        <v>110</v>
      </c>
      <c r="AH94" s="37">
        <f t="shared" si="8"/>
        <v>160.65</v>
      </c>
      <c r="AI94" s="27">
        <v>90</v>
      </c>
      <c r="AJ94" s="37">
        <f t="shared" si="9"/>
        <v>266.05</v>
      </c>
      <c r="AK94" s="27">
        <v>90</v>
      </c>
      <c r="AL94" s="42">
        <v>330</v>
      </c>
      <c r="AM94" s="37">
        <f t="shared" si="10"/>
        <v>115.39</v>
      </c>
      <c r="AN94" s="42">
        <v>330</v>
      </c>
      <c r="AO94" s="37">
        <f t="shared" si="11"/>
        <v>104.84</v>
      </c>
      <c r="AP94" s="42">
        <v>330</v>
      </c>
      <c r="AQ94" s="37">
        <f t="shared" si="12"/>
        <v>225.63</v>
      </c>
      <c r="AR94" s="42">
        <v>330</v>
      </c>
    </row>
    <row r="95" spans="1:44" ht="12" customHeight="1">
      <c r="A95" s="27">
        <v>109</v>
      </c>
      <c r="B95" s="44" t="s">
        <v>683</v>
      </c>
      <c r="C95" s="44" t="s">
        <v>684</v>
      </c>
      <c r="D95" s="46">
        <v>25.34</v>
      </c>
      <c r="E95" s="44" t="s">
        <v>685</v>
      </c>
      <c r="F95" s="46">
        <v>54.82</v>
      </c>
      <c r="G95" s="44" t="s">
        <v>686</v>
      </c>
      <c r="H95" s="44" t="s">
        <v>687</v>
      </c>
      <c r="I95" s="52" t="s">
        <v>688</v>
      </c>
      <c r="J95" s="47">
        <v>162.15</v>
      </c>
      <c r="K95" s="47">
        <v>268.5</v>
      </c>
      <c r="L95" s="48">
        <v>327</v>
      </c>
      <c r="M95" s="44" t="s">
        <v>689</v>
      </c>
      <c r="N95" s="44" t="s">
        <v>690</v>
      </c>
      <c r="O95" s="44" t="s">
        <v>691</v>
      </c>
      <c r="P95" s="4"/>
      <c r="Q95" s="27">
        <v>109</v>
      </c>
      <c r="R95" s="37">
        <f t="shared" si="0"/>
        <v>118.14999999999999</v>
      </c>
      <c r="S95" s="27">
        <v>109</v>
      </c>
      <c r="T95" s="37">
        <f t="shared" si="1"/>
        <v>132.80000000000001</v>
      </c>
      <c r="U95" s="27">
        <v>109</v>
      </c>
      <c r="V95" s="37">
        <f t="shared" si="2"/>
        <v>25.34</v>
      </c>
      <c r="W95" s="27">
        <v>109</v>
      </c>
      <c r="X95" s="37">
        <f t="shared" si="15"/>
        <v>60.41</v>
      </c>
      <c r="Y95" s="27">
        <v>109</v>
      </c>
      <c r="Z95" s="37">
        <f t="shared" si="4"/>
        <v>54.82</v>
      </c>
      <c r="AA95" s="27">
        <v>109</v>
      </c>
      <c r="AB95" s="37">
        <f t="shared" si="5"/>
        <v>316.18</v>
      </c>
      <c r="AC95" s="27">
        <v>109</v>
      </c>
      <c r="AD95" s="37">
        <f t="shared" si="14"/>
        <v>60.53</v>
      </c>
      <c r="AE95" s="27">
        <v>109</v>
      </c>
      <c r="AF95" s="37">
        <f t="shared" si="13"/>
        <v>69.410000000000011</v>
      </c>
      <c r="AG95" s="27">
        <v>109</v>
      </c>
      <c r="AH95" s="37">
        <f t="shared" si="8"/>
        <v>162.15</v>
      </c>
      <c r="AI95" s="27">
        <v>91</v>
      </c>
      <c r="AJ95" s="37">
        <f t="shared" si="9"/>
        <v>268.5</v>
      </c>
      <c r="AK95" s="27">
        <v>91</v>
      </c>
      <c r="AL95" s="42">
        <v>327</v>
      </c>
      <c r="AM95" s="37">
        <f t="shared" si="10"/>
        <v>115.67999999999999</v>
      </c>
      <c r="AN95" s="42">
        <v>327</v>
      </c>
      <c r="AO95" s="37">
        <f t="shared" si="11"/>
        <v>105.10999999999999</v>
      </c>
      <c r="AP95" s="42">
        <v>327</v>
      </c>
      <c r="AQ95" s="37">
        <f t="shared" si="12"/>
        <v>226.13</v>
      </c>
      <c r="AR95" s="42">
        <v>327</v>
      </c>
    </row>
    <row r="96" spans="1:44" ht="12" customHeight="1">
      <c r="A96" s="27">
        <v>108</v>
      </c>
      <c r="B96" s="31" t="s">
        <v>692</v>
      </c>
      <c r="C96" s="31" t="s">
        <v>693</v>
      </c>
      <c r="D96" s="32">
        <v>25.4</v>
      </c>
      <c r="E96" s="31" t="s">
        <v>252</v>
      </c>
      <c r="F96" s="32">
        <v>54.95</v>
      </c>
      <c r="G96" s="31" t="s">
        <v>694</v>
      </c>
      <c r="H96" s="31" t="s">
        <v>695</v>
      </c>
      <c r="I96" s="32" t="s">
        <v>696</v>
      </c>
      <c r="J96" s="33">
        <v>163.75</v>
      </c>
      <c r="K96" s="33">
        <v>270.95</v>
      </c>
      <c r="L96" s="27">
        <v>324</v>
      </c>
      <c r="M96" s="31" t="s">
        <v>697</v>
      </c>
      <c r="N96" s="31" t="s">
        <v>698</v>
      </c>
      <c r="O96" s="31" t="s">
        <v>699</v>
      </c>
      <c r="P96" s="4"/>
      <c r="Q96" s="27">
        <v>108</v>
      </c>
      <c r="R96" s="37">
        <f t="shared" si="0"/>
        <v>118.41000000000001</v>
      </c>
      <c r="S96" s="27">
        <v>108</v>
      </c>
      <c r="T96" s="37">
        <f t="shared" si="1"/>
        <v>133.09000000000003</v>
      </c>
      <c r="U96" s="27">
        <v>108</v>
      </c>
      <c r="V96" s="37">
        <f t="shared" si="2"/>
        <v>25.4</v>
      </c>
      <c r="W96" s="27">
        <v>108</v>
      </c>
      <c r="X96" s="37">
        <f t="shared" si="15"/>
        <v>60.57</v>
      </c>
      <c r="Y96" s="27">
        <v>108</v>
      </c>
      <c r="Z96" s="37">
        <f t="shared" si="4"/>
        <v>54.95</v>
      </c>
      <c r="AA96" s="27">
        <v>108</v>
      </c>
      <c r="AB96" s="37">
        <f t="shared" si="5"/>
        <v>316.88</v>
      </c>
      <c r="AC96" s="27">
        <v>108</v>
      </c>
      <c r="AD96" s="37">
        <f t="shared" si="14"/>
        <v>60.670000000000009</v>
      </c>
      <c r="AE96" s="27">
        <v>108</v>
      </c>
      <c r="AF96" s="37">
        <f t="shared" si="13"/>
        <v>69.58</v>
      </c>
      <c r="AG96" s="27">
        <v>108</v>
      </c>
      <c r="AH96" s="37">
        <f t="shared" si="8"/>
        <v>163.75</v>
      </c>
      <c r="AI96" s="27">
        <v>92</v>
      </c>
      <c r="AJ96" s="37">
        <f t="shared" si="9"/>
        <v>270.95</v>
      </c>
      <c r="AK96" s="27">
        <v>92</v>
      </c>
      <c r="AL96" s="42">
        <v>324</v>
      </c>
      <c r="AM96" s="37">
        <f t="shared" si="10"/>
        <v>115.97</v>
      </c>
      <c r="AN96" s="42">
        <v>324</v>
      </c>
      <c r="AO96" s="37">
        <f t="shared" si="11"/>
        <v>105.38</v>
      </c>
      <c r="AP96" s="42">
        <v>324</v>
      </c>
      <c r="AQ96" s="37">
        <f t="shared" si="12"/>
        <v>226.64000000000001</v>
      </c>
      <c r="AR96" s="42">
        <v>324</v>
      </c>
    </row>
    <row r="97" spans="1:44" ht="12" customHeight="1">
      <c r="A97" s="27">
        <v>107</v>
      </c>
      <c r="B97" s="44" t="s">
        <v>701</v>
      </c>
      <c r="C97" s="44" t="s">
        <v>702</v>
      </c>
      <c r="D97" s="46">
        <v>25.46</v>
      </c>
      <c r="E97" s="44" t="s">
        <v>703</v>
      </c>
      <c r="F97" s="46">
        <v>55.07</v>
      </c>
      <c r="G97" s="44" t="s">
        <v>704</v>
      </c>
      <c r="H97" s="44" t="s">
        <v>705</v>
      </c>
      <c r="I97" s="52" t="s">
        <v>706</v>
      </c>
      <c r="J97" s="47">
        <v>165.3</v>
      </c>
      <c r="K97" s="47">
        <v>273.39999999999998</v>
      </c>
      <c r="L97" s="48">
        <v>321</v>
      </c>
      <c r="M97" s="44" t="s">
        <v>207</v>
      </c>
      <c r="N97" s="44" t="s">
        <v>707</v>
      </c>
      <c r="O97" s="44" t="s">
        <v>708</v>
      </c>
      <c r="P97" s="4"/>
      <c r="Q97" s="27">
        <v>107</v>
      </c>
      <c r="R97" s="37">
        <f t="shared" si="0"/>
        <v>118.67</v>
      </c>
      <c r="S97" s="27">
        <v>107</v>
      </c>
      <c r="T97" s="37">
        <f t="shared" si="1"/>
        <v>133.38</v>
      </c>
      <c r="U97" s="27">
        <v>107</v>
      </c>
      <c r="V97" s="37">
        <f t="shared" si="2"/>
        <v>25.46</v>
      </c>
      <c r="W97" s="27">
        <v>107</v>
      </c>
      <c r="X97" s="37">
        <f t="shared" si="15"/>
        <v>60.73</v>
      </c>
      <c r="Y97" s="27">
        <v>107</v>
      </c>
      <c r="Z97" s="37">
        <f t="shared" si="4"/>
        <v>55.07</v>
      </c>
      <c r="AA97" s="27">
        <v>107</v>
      </c>
      <c r="AB97" s="37">
        <f t="shared" si="5"/>
        <v>317.57</v>
      </c>
      <c r="AC97" s="27">
        <v>107</v>
      </c>
      <c r="AD97" s="37">
        <f t="shared" si="14"/>
        <v>60.82</v>
      </c>
      <c r="AE97" s="27">
        <v>107</v>
      </c>
      <c r="AF97" s="37">
        <f t="shared" si="13"/>
        <v>69.75</v>
      </c>
      <c r="AG97" s="27">
        <v>107</v>
      </c>
      <c r="AH97" s="37">
        <f t="shared" si="8"/>
        <v>165.3</v>
      </c>
      <c r="AI97" s="27">
        <v>93</v>
      </c>
      <c r="AJ97" s="37">
        <f t="shared" si="9"/>
        <v>273.39999999999998</v>
      </c>
      <c r="AK97" s="27">
        <v>93</v>
      </c>
      <c r="AL97" s="42">
        <v>321</v>
      </c>
      <c r="AM97" s="37">
        <f t="shared" si="10"/>
        <v>116.27</v>
      </c>
      <c r="AN97" s="42">
        <v>321</v>
      </c>
      <c r="AO97" s="37">
        <f t="shared" si="11"/>
        <v>105.66</v>
      </c>
      <c r="AP97" s="42">
        <v>321</v>
      </c>
      <c r="AQ97" s="37">
        <f t="shared" si="12"/>
        <v>227.14</v>
      </c>
      <c r="AR97" s="42">
        <v>321</v>
      </c>
    </row>
    <row r="98" spans="1:44" ht="12" customHeight="1">
      <c r="A98" s="27">
        <v>106</v>
      </c>
      <c r="B98" s="31" t="s">
        <v>709</v>
      </c>
      <c r="C98" s="31" t="s">
        <v>710</v>
      </c>
      <c r="D98" s="32">
        <v>25.52</v>
      </c>
      <c r="E98" s="31" t="s">
        <v>711</v>
      </c>
      <c r="F98" s="32">
        <v>55.19</v>
      </c>
      <c r="G98" s="31" t="s">
        <v>712</v>
      </c>
      <c r="H98" s="31" t="s">
        <v>713</v>
      </c>
      <c r="I98" s="32" t="s">
        <v>714</v>
      </c>
      <c r="J98" s="33">
        <v>166.9</v>
      </c>
      <c r="K98" s="33">
        <v>275.89999999999998</v>
      </c>
      <c r="L98" s="27">
        <v>318</v>
      </c>
      <c r="M98" s="31" t="s">
        <v>715</v>
      </c>
      <c r="N98" s="31" t="s">
        <v>716</v>
      </c>
      <c r="O98" s="31" t="s">
        <v>717</v>
      </c>
      <c r="P98" s="4"/>
      <c r="Q98" s="27">
        <v>106</v>
      </c>
      <c r="R98" s="37">
        <f t="shared" si="0"/>
        <v>118.94</v>
      </c>
      <c r="S98" s="27">
        <v>106</v>
      </c>
      <c r="T98" s="37">
        <f t="shared" si="1"/>
        <v>133.67000000000002</v>
      </c>
      <c r="U98" s="27">
        <v>106</v>
      </c>
      <c r="V98" s="37">
        <f t="shared" si="2"/>
        <v>25.52</v>
      </c>
      <c r="W98" s="27">
        <v>106</v>
      </c>
      <c r="X98" s="37">
        <f t="shared" si="15"/>
        <v>60.9</v>
      </c>
      <c r="Y98" s="27">
        <v>106</v>
      </c>
      <c r="Z98" s="37">
        <f t="shared" si="4"/>
        <v>55.19</v>
      </c>
      <c r="AA98" s="27">
        <v>106</v>
      </c>
      <c r="AB98" s="37">
        <f t="shared" si="5"/>
        <v>318.27000000000004</v>
      </c>
      <c r="AC98" s="27">
        <v>106</v>
      </c>
      <c r="AD98" s="37">
        <f t="shared" si="14"/>
        <v>60.97</v>
      </c>
      <c r="AE98" s="27">
        <v>106</v>
      </c>
      <c r="AF98" s="37">
        <f t="shared" si="13"/>
        <v>69.930000000000007</v>
      </c>
      <c r="AG98" s="27">
        <v>106</v>
      </c>
      <c r="AH98" s="37">
        <f t="shared" si="8"/>
        <v>166.9</v>
      </c>
      <c r="AI98" s="27">
        <v>94</v>
      </c>
      <c r="AJ98" s="37">
        <f t="shared" si="9"/>
        <v>275.89999999999998</v>
      </c>
      <c r="AK98" s="27">
        <v>94</v>
      </c>
      <c r="AL98" s="42">
        <v>318</v>
      </c>
      <c r="AM98" s="37">
        <f t="shared" si="10"/>
        <v>116.56999999999998</v>
      </c>
      <c r="AN98" s="42">
        <v>318</v>
      </c>
      <c r="AO98" s="37">
        <f t="shared" si="11"/>
        <v>105.94</v>
      </c>
      <c r="AP98" s="42">
        <v>318</v>
      </c>
      <c r="AQ98" s="37">
        <f t="shared" si="12"/>
        <v>227.64999999999995</v>
      </c>
      <c r="AR98" s="42">
        <v>318</v>
      </c>
    </row>
    <row r="99" spans="1:44" ht="12" customHeight="1">
      <c r="A99" s="27">
        <v>105</v>
      </c>
      <c r="B99" s="44" t="s">
        <v>718</v>
      </c>
      <c r="C99" s="44" t="s">
        <v>719</v>
      </c>
      <c r="D99" s="46">
        <v>25.58</v>
      </c>
      <c r="E99" s="44" t="s">
        <v>720</v>
      </c>
      <c r="F99" s="46">
        <v>55.32</v>
      </c>
      <c r="G99" s="44" t="s">
        <v>721</v>
      </c>
      <c r="H99" s="44" t="s">
        <v>722</v>
      </c>
      <c r="I99" s="52" t="s">
        <v>723</v>
      </c>
      <c r="J99" s="47">
        <v>168.5</v>
      </c>
      <c r="K99" s="47">
        <v>278.39999999999998</v>
      </c>
      <c r="L99" s="48">
        <v>315</v>
      </c>
      <c r="M99" s="44" t="s">
        <v>724</v>
      </c>
      <c r="N99" s="44" t="s">
        <v>428</v>
      </c>
      <c r="O99" s="44" t="s">
        <v>725</v>
      </c>
      <c r="P99" s="4"/>
      <c r="Q99" s="27">
        <v>105</v>
      </c>
      <c r="R99" s="37">
        <f t="shared" si="0"/>
        <v>119.2</v>
      </c>
      <c r="S99" s="27">
        <v>105</v>
      </c>
      <c r="T99" s="37">
        <f t="shared" si="1"/>
        <v>133.97</v>
      </c>
      <c r="U99" s="27">
        <v>105</v>
      </c>
      <c r="V99" s="37">
        <f t="shared" si="2"/>
        <v>25.58</v>
      </c>
      <c r="W99" s="27">
        <v>105</v>
      </c>
      <c r="X99" s="37">
        <f t="shared" si="15"/>
        <v>61.059999999999995</v>
      </c>
      <c r="Y99" s="27">
        <v>105</v>
      </c>
      <c r="Z99" s="37">
        <f t="shared" si="4"/>
        <v>55.32</v>
      </c>
      <c r="AA99" s="27">
        <v>105</v>
      </c>
      <c r="AB99" s="37">
        <f t="shared" si="5"/>
        <v>318.98</v>
      </c>
      <c r="AC99" s="27">
        <v>105</v>
      </c>
      <c r="AD99" s="37">
        <f t="shared" si="14"/>
        <v>61.110000000000007</v>
      </c>
      <c r="AE99" s="27">
        <v>105</v>
      </c>
      <c r="AF99" s="37">
        <f t="shared" si="13"/>
        <v>70.100000000000009</v>
      </c>
      <c r="AG99" s="27">
        <v>105</v>
      </c>
      <c r="AH99" s="37">
        <f t="shared" si="8"/>
        <v>168.5</v>
      </c>
      <c r="AI99" s="27">
        <v>95</v>
      </c>
      <c r="AJ99" s="37">
        <f t="shared" si="9"/>
        <v>278.39999999999998</v>
      </c>
      <c r="AK99" s="27">
        <v>95</v>
      </c>
      <c r="AL99" s="42">
        <v>315</v>
      </c>
      <c r="AM99" s="37">
        <f t="shared" si="10"/>
        <v>116.86999999999999</v>
      </c>
      <c r="AN99" s="42">
        <v>315</v>
      </c>
      <c r="AO99" s="37">
        <f t="shared" si="11"/>
        <v>106.22</v>
      </c>
      <c r="AP99" s="42">
        <v>315</v>
      </c>
      <c r="AQ99" s="37">
        <f t="shared" si="12"/>
        <v>228.17000000000004</v>
      </c>
      <c r="AR99" s="42">
        <v>315</v>
      </c>
    </row>
    <row r="100" spans="1:44" ht="12" customHeight="1">
      <c r="A100" s="27">
        <v>104</v>
      </c>
      <c r="B100" s="31" t="s">
        <v>310</v>
      </c>
      <c r="C100" s="31" t="s">
        <v>726</v>
      </c>
      <c r="D100" s="32">
        <v>25.64</v>
      </c>
      <c r="E100" s="31" t="s">
        <v>288</v>
      </c>
      <c r="F100" s="32">
        <v>55.44</v>
      </c>
      <c r="G100" s="31" t="s">
        <v>728</v>
      </c>
      <c r="H100" s="31" t="s">
        <v>729</v>
      </c>
      <c r="I100" s="32" t="s">
        <v>730</v>
      </c>
      <c r="J100" s="33">
        <v>170.1</v>
      </c>
      <c r="K100" s="33">
        <v>280.95</v>
      </c>
      <c r="L100" s="27">
        <v>312</v>
      </c>
      <c r="M100" s="31" t="s">
        <v>731</v>
      </c>
      <c r="N100" s="31" t="s">
        <v>732</v>
      </c>
      <c r="O100" s="31" t="s">
        <v>733</v>
      </c>
      <c r="P100" s="4"/>
      <c r="Q100" s="27">
        <v>104</v>
      </c>
      <c r="R100" s="37">
        <f t="shared" si="0"/>
        <v>119.47</v>
      </c>
      <c r="S100" s="27">
        <v>104</v>
      </c>
      <c r="T100" s="37">
        <f t="shared" si="1"/>
        <v>134.26</v>
      </c>
      <c r="U100" s="27">
        <v>104</v>
      </c>
      <c r="V100" s="37">
        <f t="shared" si="2"/>
        <v>25.64</v>
      </c>
      <c r="W100" s="27">
        <v>104</v>
      </c>
      <c r="X100" s="37">
        <f t="shared" si="15"/>
        <v>61.230000000000004</v>
      </c>
      <c r="Y100" s="27">
        <v>104</v>
      </c>
      <c r="Z100" s="37">
        <f t="shared" si="4"/>
        <v>55.44</v>
      </c>
      <c r="AA100" s="27">
        <v>104</v>
      </c>
      <c r="AB100" s="37">
        <f t="shared" si="5"/>
        <v>319.68999999999994</v>
      </c>
      <c r="AC100" s="27">
        <v>104</v>
      </c>
      <c r="AD100" s="37">
        <f t="shared" si="14"/>
        <v>61.26</v>
      </c>
      <c r="AE100" s="27">
        <v>104</v>
      </c>
      <c r="AF100" s="37">
        <f t="shared" si="13"/>
        <v>70.28</v>
      </c>
      <c r="AG100" s="27">
        <v>104</v>
      </c>
      <c r="AH100" s="37">
        <f t="shared" si="8"/>
        <v>170.1</v>
      </c>
      <c r="AI100" s="27">
        <v>96</v>
      </c>
      <c r="AJ100" s="37">
        <f t="shared" si="9"/>
        <v>280.95</v>
      </c>
      <c r="AK100" s="27">
        <v>96</v>
      </c>
      <c r="AL100" s="42">
        <v>312</v>
      </c>
      <c r="AM100" s="37">
        <f t="shared" si="10"/>
        <v>117.16999999999999</v>
      </c>
      <c r="AN100" s="42">
        <v>312</v>
      </c>
      <c r="AO100" s="37">
        <f t="shared" si="11"/>
        <v>106.49999999999999</v>
      </c>
      <c r="AP100" s="42">
        <v>312</v>
      </c>
      <c r="AQ100" s="37">
        <f t="shared" si="12"/>
        <v>228.67999999999998</v>
      </c>
      <c r="AR100" s="42">
        <v>312</v>
      </c>
    </row>
    <row r="101" spans="1:44" ht="12" customHeight="1">
      <c r="A101" s="27">
        <v>103</v>
      </c>
      <c r="B101" s="44" t="s">
        <v>734</v>
      </c>
      <c r="C101" s="44" t="s">
        <v>735</v>
      </c>
      <c r="D101" s="46">
        <v>25.7</v>
      </c>
      <c r="E101" s="44" t="s">
        <v>736</v>
      </c>
      <c r="F101" s="46">
        <v>55.57</v>
      </c>
      <c r="G101" s="44" t="s">
        <v>737</v>
      </c>
      <c r="H101" s="44" t="s">
        <v>738</v>
      </c>
      <c r="I101" s="52" t="s">
        <v>739</v>
      </c>
      <c r="J101" s="47">
        <v>171.75</v>
      </c>
      <c r="K101" s="47">
        <v>283.5</v>
      </c>
      <c r="L101" s="48">
        <v>309</v>
      </c>
      <c r="M101" s="44" t="s">
        <v>740</v>
      </c>
      <c r="N101" s="44" t="s">
        <v>741</v>
      </c>
      <c r="O101" s="44" t="s">
        <v>742</v>
      </c>
      <c r="P101" s="4"/>
      <c r="Q101" s="27">
        <v>103</v>
      </c>
      <c r="R101" s="37">
        <f t="shared" si="0"/>
        <v>119.73999999999998</v>
      </c>
      <c r="S101" s="27">
        <v>103</v>
      </c>
      <c r="T101" s="37">
        <f t="shared" si="1"/>
        <v>134.56</v>
      </c>
      <c r="U101" s="27">
        <v>103</v>
      </c>
      <c r="V101" s="37">
        <f t="shared" si="2"/>
        <v>25.7</v>
      </c>
      <c r="W101" s="27">
        <v>103</v>
      </c>
      <c r="X101" s="37">
        <f t="shared" si="15"/>
        <v>61.400000000000006</v>
      </c>
      <c r="Y101" s="27">
        <v>103</v>
      </c>
      <c r="Z101" s="37">
        <f t="shared" si="4"/>
        <v>55.57</v>
      </c>
      <c r="AA101" s="27">
        <v>103</v>
      </c>
      <c r="AB101" s="37">
        <f t="shared" si="5"/>
        <v>320.39999999999998</v>
      </c>
      <c r="AC101" s="27">
        <v>103</v>
      </c>
      <c r="AD101" s="37">
        <f t="shared" si="14"/>
        <v>61.410000000000004</v>
      </c>
      <c r="AE101" s="27">
        <v>103</v>
      </c>
      <c r="AF101" s="37">
        <f t="shared" si="13"/>
        <v>70.449999999999989</v>
      </c>
      <c r="AG101" s="27">
        <v>103</v>
      </c>
      <c r="AH101" s="37">
        <f t="shared" si="8"/>
        <v>171.75</v>
      </c>
      <c r="AI101" s="27">
        <v>97</v>
      </c>
      <c r="AJ101" s="37">
        <f t="shared" si="9"/>
        <v>283.5</v>
      </c>
      <c r="AK101" s="27">
        <v>97</v>
      </c>
      <c r="AL101" s="42">
        <v>309</v>
      </c>
      <c r="AM101" s="37">
        <f t="shared" si="10"/>
        <v>117.47000000000001</v>
      </c>
      <c r="AN101" s="42">
        <v>309</v>
      </c>
      <c r="AO101" s="37">
        <f t="shared" si="11"/>
        <v>106.78000000000002</v>
      </c>
      <c r="AP101" s="42">
        <v>309</v>
      </c>
      <c r="AQ101" s="37">
        <f t="shared" si="12"/>
        <v>229.20000000000005</v>
      </c>
      <c r="AR101" s="42">
        <v>309</v>
      </c>
    </row>
    <row r="102" spans="1:44" ht="12" customHeight="1">
      <c r="A102" s="27">
        <v>102</v>
      </c>
      <c r="B102" s="31" t="s">
        <v>743</v>
      </c>
      <c r="C102" s="31" t="s">
        <v>744</v>
      </c>
      <c r="D102" s="32">
        <v>25.76</v>
      </c>
      <c r="E102" s="31" t="s">
        <v>745</v>
      </c>
      <c r="F102" s="32">
        <v>55.69</v>
      </c>
      <c r="G102" s="31" t="s">
        <v>746</v>
      </c>
      <c r="H102" s="31" t="s">
        <v>745</v>
      </c>
      <c r="I102" s="32" t="s">
        <v>747</v>
      </c>
      <c r="J102" s="33">
        <v>173.4</v>
      </c>
      <c r="K102" s="33">
        <v>286.05</v>
      </c>
      <c r="L102" s="27">
        <v>306</v>
      </c>
      <c r="M102" s="31" t="s">
        <v>748</v>
      </c>
      <c r="N102" s="31" t="s">
        <v>749</v>
      </c>
      <c r="O102" s="31" t="s">
        <v>750</v>
      </c>
      <c r="P102" s="4"/>
      <c r="Q102" s="27">
        <v>102</v>
      </c>
      <c r="R102" s="37">
        <f t="shared" si="0"/>
        <v>120.01000000000002</v>
      </c>
      <c r="S102" s="27">
        <v>102</v>
      </c>
      <c r="T102" s="37">
        <f t="shared" si="1"/>
        <v>134.85999999999996</v>
      </c>
      <c r="U102" s="27">
        <v>102</v>
      </c>
      <c r="V102" s="37">
        <f t="shared" si="2"/>
        <v>25.76</v>
      </c>
      <c r="W102" s="27">
        <v>102</v>
      </c>
      <c r="X102" s="37">
        <f t="shared" si="15"/>
        <v>61.56</v>
      </c>
      <c r="Y102" s="27">
        <v>102</v>
      </c>
      <c r="Z102" s="37">
        <f t="shared" si="4"/>
        <v>55.69</v>
      </c>
      <c r="AA102" s="27">
        <v>102</v>
      </c>
      <c r="AB102" s="37">
        <f t="shared" si="5"/>
        <v>321.10999999999996</v>
      </c>
      <c r="AC102" s="27">
        <v>102</v>
      </c>
      <c r="AD102" s="37">
        <f t="shared" si="14"/>
        <v>61.56</v>
      </c>
      <c r="AE102" s="27">
        <v>102</v>
      </c>
      <c r="AF102" s="37">
        <f t="shared" si="13"/>
        <v>70.63000000000001</v>
      </c>
      <c r="AG102" s="27">
        <v>102</v>
      </c>
      <c r="AH102" s="37">
        <f t="shared" si="8"/>
        <v>173.4</v>
      </c>
      <c r="AI102" s="27">
        <v>98</v>
      </c>
      <c r="AJ102" s="37">
        <f t="shared" si="9"/>
        <v>286.05</v>
      </c>
      <c r="AK102" s="27">
        <v>98</v>
      </c>
      <c r="AL102" s="42">
        <v>306</v>
      </c>
      <c r="AM102" s="37">
        <f t="shared" si="10"/>
        <v>117.77000000000001</v>
      </c>
      <c r="AN102" s="42">
        <v>306</v>
      </c>
      <c r="AO102" s="37">
        <f t="shared" si="11"/>
        <v>107.05999999999999</v>
      </c>
      <c r="AP102" s="42">
        <v>306</v>
      </c>
      <c r="AQ102" s="37">
        <f t="shared" si="12"/>
        <v>229.72</v>
      </c>
      <c r="AR102" s="42">
        <v>306</v>
      </c>
    </row>
    <row r="103" spans="1:44" ht="12" customHeight="1">
      <c r="A103" s="27">
        <v>101</v>
      </c>
      <c r="B103" s="44" t="s">
        <v>752</v>
      </c>
      <c r="C103" s="44" t="s">
        <v>753</v>
      </c>
      <c r="D103" s="46">
        <v>25.82</v>
      </c>
      <c r="E103" s="44" t="s">
        <v>754</v>
      </c>
      <c r="F103" s="46">
        <v>55.82</v>
      </c>
      <c r="G103" s="44" t="s">
        <v>755</v>
      </c>
      <c r="H103" s="44" t="s">
        <v>756</v>
      </c>
      <c r="I103" s="52" t="s">
        <v>757</v>
      </c>
      <c r="J103" s="47">
        <v>175.05</v>
      </c>
      <c r="K103" s="47">
        <v>288.64999999999998</v>
      </c>
      <c r="L103" s="48">
        <v>303</v>
      </c>
      <c r="M103" s="44" t="s">
        <v>266</v>
      </c>
      <c r="N103" s="44" t="s">
        <v>758</v>
      </c>
      <c r="O103" s="44" t="s">
        <v>759</v>
      </c>
      <c r="P103" s="4"/>
      <c r="Q103" s="27">
        <v>101</v>
      </c>
      <c r="R103" s="37">
        <f t="shared" si="0"/>
        <v>120.27999999999999</v>
      </c>
      <c r="S103" s="27">
        <v>101</v>
      </c>
      <c r="T103" s="37">
        <f t="shared" si="1"/>
        <v>135.16000000000003</v>
      </c>
      <c r="U103" s="27">
        <v>101</v>
      </c>
      <c r="V103" s="37">
        <f t="shared" si="2"/>
        <v>25.82</v>
      </c>
      <c r="W103" s="27">
        <v>101</v>
      </c>
      <c r="X103" s="37">
        <f t="shared" si="15"/>
        <v>61.72999999999999</v>
      </c>
      <c r="Y103" s="27">
        <v>101</v>
      </c>
      <c r="Z103" s="37">
        <f t="shared" si="4"/>
        <v>55.82</v>
      </c>
      <c r="AA103" s="27">
        <v>101</v>
      </c>
      <c r="AB103" s="37">
        <f t="shared" si="5"/>
        <v>321.83</v>
      </c>
      <c r="AC103" s="27">
        <v>101</v>
      </c>
      <c r="AD103" s="37">
        <f t="shared" si="14"/>
        <v>61.72</v>
      </c>
      <c r="AE103" s="27">
        <v>101</v>
      </c>
      <c r="AF103" s="37">
        <f t="shared" si="13"/>
        <v>70.81</v>
      </c>
      <c r="AG103" s="27">
        <v>101</v>
      </c>
      <c r="AH103" s="37">
        <f t="shared" si="8"/>
        <v>175.05</v>
      </c>
      <c r="AI103" s="27">
        <v>99</v>
      </c>
      <c r="AJ103" s="37">
        <f t="shared" si="9"/>
        <v>288.64999999999998</v>
      </c>
      <c r="AK103" s="27">
        <v>99</v>
      </c>
      <c r="AL103" s="42">
        <v>303</v>
      </c>
      <c r="AM103" s="37">
        <f t="shared" si="10"/>
        <v>118.08000000000001</v>
      </c>
      <c r="AN103" s="42">
        <v>303</v>
      </c>
      <c r="AO103" s="37">
        <f t="shared" si="11"/>
        <v>107.34</v>
      </c>
      <c r="AP103" s="42">
        <v>303</v>
      </c>
      <c r="AQ103" s="37">
        <f t="shared" si="12"/>
        <v>230.23999999999998</v>
      </c>
      <c r="AR103" s="42">
        <v>303</v>
      </c>
    </row>
    <row r="104" spans="1:44" ht="12" customHeight="1">
      <c r="A104" s="27">
        <v>100</v>
      </c>
      <c r="B104" s="31" t="s">
        <v>760</v>
      </c>
      <c r="C104" s="31" t="s">
        <v>761</v>
      </c>
      <c r="D104" s="32">
        <v>25.88</v>
      </c>
      <c r="E104" s="31" t="s">
        <v>762</v>
      </c>
      <c r="F104" s="32">
        <v>55.95</v>
      </c>
      <c r="G104" s="31" t="s">
        <v>763</v>
      </c>
      <c r="H104" s="31" t="s">
        <v>764</v>
      </c>
      <c r="I104" s="32" t="s">
        <v>765</v>
      </c>
      <c r="J104" s="33">
        <v>176.75</v>
      </c>
      <c r="K104" s="33">
        <v>291.25</v>
      </c>
      <c r="L104" s="27">
        <v>300</v>
      </c>
      <c r="M104" s="31" t="s">
        <v>766</v>
      </c>
      <c r="N104" s="31" t="s">
        <v>358</v>
      </c>
      <c r="O104" s="31" t="s">
        <v>767</v>
      </c>
      <c r="P104" s="4"/>
      <c r="Q104" s="27">
        <v>100</v>
      </c>
      <c r="R104" s="37">
        <f t="shared" si="0"/>
        <v>120.55000000000001</v>
      </c>
      <c r="S104" s="27">
        <v>100</v>
      </c>
      <c r="T104" s="37">
        <f t="shared" si="1"/>
        <v>135.46</v>
      </c>
      <c r="U104" s="27">
        <v>100</v>
      </c>
      <c r="V104" s="37">
        <f t="shared" si="2"/>
        <v>25.88</v>
      </c>
      <c r="W104" s="27">
        <v>100</v>
      </c>
      <c r="X104" s="37">
        <f t="shared" si="15"/>
        <v>61.900000000000013</v>
      </c>
      <c r="Y104" s="27">
        <v>100</v>
      </c>
      <c r="Z104" s="37">
        <f t="shared" si="4"/>
        <v>55.95</v>
      </c>
      <c r="AA104" s="27">
        <v>100</v>
      </c>
      <c r="AB104" s="37">
        <f t="shared" si="5"/>
        <v>322.54000000000002</v>
      </c>
      <c r="AC104" s="27">
        <v>100</v>
      </c>
      <c r="AD104" s="37">
        <f t="shared" si="14"/>
        <v>61.87</v>
      </c>
      <c r="AE104" s="27">
        <v>100</v>
      </c>
      <c r="AF104" s="37">
        <f t="shared" si="13"/>
        <v>70.989999999999995</v>
      </c>
      <c r="AG104" s="27">
        <v>100</v>
      </c>
      <c r="AH104" s="37">
        <f t="shared" si="8"/>
        <v>176.75</v>
      </c>
      <c r="AI104" s="27">
        <v>100</v>
      </c>
      <c r="AJ104" s="37">
        <f t="shared" si="9"/>
        <v>291.25</v>
      </c>
      <c r="AK104" s="27">
        <v>100</v>
      </c>
      <c r="AL104" s="42">
        <v>300</v>
      </c>
      <c r="AM104" s="37">
        <f t="shared" si="10"/>
        <v>118.38</v>
      </c>
      <c r="AN104" s="42">
        <v>300</v>
      </c>
      <c r="AO104" s="37">
        <f t="shared" si="11"/>
        <v>107.63000000000001</v>
      </c>
      <c r="AP104" s="42">
        <v>300</v>
      </c>
      <c r="AQ104" s="37">
        <f t="shared" si="12"/>
        <v>230.76000000000002</v>
      </c>
      <c r="AR104" s="42">
        <v>300</v>
      </c>
    </row>
    <row r="105" spans="1:44" ht="12" customHeight="1">
      <c r="A105" s="27">
        <v>99</v>
      </c>
      <c r="B105" s="44" t="s">
        <v>769</v>
      </c>
      <c r="C105" s="44" t="s">
        <v>770</v>
      </c>
      <c r="D105" s="46">
        <v>25.94</v>
      </c>
      <c r="E105" s="44" t="s">
        <v>771</v>
      </c>
      <c r="F105" s="46">
        <v>56.07</v>
      </c>
      <c r="G105" s="44" t="s">
        <v>772</v>
      </c>
      <c r="H105" s="44" t="s">
        <v>773</v>
      </c>
      <c r="I105" s="52" t="s">
        <v>774</v>
      </c>
      <c r="J105" s="47">
        <v>178.45</v>
      </c>
      <c r="K105" s="47">
        <v>293.89999999999998</v>
      </c>
      <c r="L105" s="48">
        <v>297</v>
      </c>
      <c r="M105" s="44" t="s">
        <v>775</v>
      </c>
      <c r="N105" s="44" t="s">
        <v>776</v>
      </c>
      <c r="O105" s="44" t="s">
        <v>777</v>
      </c>
      <c r="P105" s="4"/>
      <c r="Q105" s="27">
        <v>99</v>
      </c>
      <c r="R105" s="37">
        <f t="shared" si="0"/>
        <v>120.82</v>
      </c>
      <c r="S105" s="27">
        <v>99</v>
      </c>
      <c r="T105" s="37">
        <f t="shared" si="1"/>
        <v>135.76</v>
      </c>
      <c r="U105" s="27">
        <v>99</v>
      </c>
      <c r="V105" s="37">
        <f t="shared" si="2"/>
        <v>25.94</v>
      </c>
      <c r="W105" s="27">
        <v>99</v>
      </c>
      <c r="X105" s="37">
        <f t="shared" si="15"/>
        <v>62.07</v>
      </c>
      <c r="Y105" s="27">
        <v>99</v>
      </c>
      <c r="Z105" s="37">
        <f t="shared" si="4"/>
        <v>56.07</v>
      </c>
      <c r="AA105" s="27">
        <v>99</v>
      </c>
      <c r="AB105" s="37">
        <f t="shared" si="5"/>
        <v>323.27</v>
      </c>
      <c r="AC105" s="27">
        <v>99</v>
      </c>
      <c r="AD105" s="37">
        <f t="shared" si="14"/>
        <v>62.02000000000001</v>
      </c>
      <c r="AE105" s="27">
        <v>99</v>
      </c>
      <c r="AF105" s="37">
        <f t="shared" si="13"/>
        <v>71.16</v>
      </c>
      <c r="AG105" s="27">
        <v>99</v>
      </c>
      <c r="AH105" s="37">
        <f t="shared" si="8"/>
        <v>178.45</v>
      </c>
      <c r="AI105" s="27">
        <v>101</v>
      </c>
      <c r="AJ105" s="37">
        <f t="shared" si="9"/>
        <v>293.89999999999998</v>
      </c>
      <c r="AK105" s="27">
        <v>101</v>
      </c>
      <c r="AL105" s="42">
        <v>297</v>
      </c>
      <c r="AM105" s="37">
        <f t="shared" si="10"/>
        <v>118.69</v>
      </c>
      <c r="AN105" s="42">
        <v>297</v>
      </c>
      <c r="AO105" s="37">
        <f t="shared" si="11"/>
        <v>107.92</v>
      </c>
      <c r="AP105" s="42">
        <v>297</v>
      </c>
      <c r="AQ105" s="37">
        <f t="shared" si="12"/>
        <v>231.28999999999996</v>
      </c>
      <c r="AR105" s="42">
        <v>297</v>
      </c>
    </row>
    <row r="106" spans="1:44" ht="12" customHeight="1">
      <c r="A106" s="27">
        <v>98</v>
      </c>
      <c r="B106" s="31" t="s">
        <v>778</v>
      </c>
      <c r="C106" s="31" t="s">
        <v>779</v>
      </c>
      <c r="D106" s="32">
        <v>26.01</v>
      </c>
      <c r="E106" s="31" t="s">
        <v>781</v>
      </c>
      <c r="F106" s="32">
        <v>56.2</v>
      </c>
      <c r="G106" s="31" t="s">
        <v>782</v>
      </c>
      <c r="H106" s="31" t="s">
        <v>783</v>
      </c>
      <c r="I106" s="32" t="s">
        <v>784</v>
      </c>
      <c r="J106" s="33">
        <v>180.15</v>
      </c>
      <c r="K106" s="33">
        <v>296.60000000000002</v>
      </c>
      <c r="L106" s="27">
        <v>294</v>
      </c>
      <c r="M106" s="31" t="s">
        <v>293</v>
      </c>
      <c r="N106" s="31" t="s">
        <v>785</v>
      </c>
      <c r="O106" s="31" t="s">
        <v>786</v>
      </c>
      <c r="P106" s="4"/>
      <c r="Q106" s="27">
        <v>98</v>
      </c>
      <c r="R106" s="37">
        <f t="shared" si="0"/>
        <v>121.10000000000002</v>
      </c>
      <c r="S106" s="27">
        <v>98</v>
      </c>
      <c r="T106" s="37">
        <f t="shared" si="1"/>
        <v>136.06</v>
      </c>
      <c r="U106" s="27">
        <v>98</v>
      </c>
      <c r="V106" s="37">
        <f t="shared" si="2"/>
        <v>26.01</v>
      </c>
      <c r="W106" s="27">
        <v>98</v>
      </c>
      <c r="X106" s="37">
        <f t="shared" si="15"/>
        <v>62.240000000000009</v>
      </c>
      <c r="Y106" s="27">
        <v>98</v>
      </c>
      <c r="Z106" s="37">
        <f t="shared" si="4"/>
        <v>56.2</v>
      </c>
      <c r="AA106" s="27">
        <v>98</v>
      </c>
      <c r="AB106" s="37">
        <f t="shared" si="5"/>
        <v>323.99</v>
      </c>
      <c r="AC106" s="27">
        <v>98</v>
      </c>
      <c r="AD106" s="37">
        <f t="shared" si="14"/>
        <v>62.17</v>
      </c>
      <c r="AE106" s="27">
        <v>98</v>
      </c>
      <c r="AF106" s="37">
        <f t="shared" si="13"/>
        <v>71.349999999999994</v>
      </c>
      <c r="AG106" s="27">
        <v>98</v>
      </c>
      <c r="AH106" s="37">
        <f t="shared" si="8"/>
        <v>180.15</v>
      </c>
      <c r="AI106" s="27">
        <v>102</v>
      </c>
      <c r="AJ106" s="37">
        <f t="shared" si="9"/>
        <v>296.60000000000002</v>
      </c>
      <c r="AK106" s="27">
        <v>102</v>
      </c>
      <c r="AL106" s="42">
        <v>294</v>
      </c>
      <c r="AM106" s="37">
        <f t="shared" si="10"/>
        <v>118.99999999999999</v>
      </c>
      <c r="AN106" s="42">
        <v>294</v>
      </c>
      <c r="AO106" s="37">
        <f t="shared" si="11"/>
        <v>108.2</v>
      </c>
      <c r="AP106" s="42">
        <v>294</v>
      </c>
      <c r="AQ106" s="37">
        <f t="shared" si="12"/>
        <v>231.81</v>
      </c>
      <c r="AR106" s="42">
        <v>294</v>
      </c>
    </row>
    <row r="107" spans="1:44" ht="12" customHeight="1">
      <c r="A107" s="27">
        <v>97</v>
      </c>
      <c r="B107" s="44" t="s">
        <v>787</v>
      </c>
      <c r="C107" s="44" t="s">
        <v>788</v>
      </c>
      <c r="D107" s="46">
        <v>26.07</v>
      </c>
      <c r="E107" s="44" t="s">
        <v>789</v>
      </c>
      <c r="F107" s="46">
        <v>56.33</v>
      </c>
      <c r="G107" s="44" t="s">
        <v>790</v>
      </c>
      <c r="H107" s="44" t="s">
        <v>791</v>
      </c>
      <c r="I107" s="52" t="s">
        <v>792</v>
      </c>
      <c r="J107" s="47">
        <v>181.85</v>
      </c>
      <c r="K107" s="47">
        <v>299.3</v>
      </c>
      <c r="L107" s="48">
        <v>291</v>
      </c>
      <c r="M107" s="44" t="s">
        <v>793</v>
      </c>
      <c r="N107" s="44" t="s">
        <v>794</v>
      </c>
      <c r="O107" s="44" t="s">
        <v>795</v>
      </c>
      <c r="P107" s="4"/>
      <c r="Q107" s="27">
        <v>97</v>
      </c>
      <c r="R107" s="37">
        <f t="shared" si="0"/>
        <v>121.37</v>
      </c>
      <c r="S107" s="27">
        <v>97</v>
      </c>
      <c r="T107" s="37">
        <f t="shared" si="1"/>
        <v>136.37</v>
      </c>
      <c r="U107" s="27">
        <v>97</v>
      </c>
      <c r="V107" s="37">
        <f t="shared" si="2"/>
        <v>26.07</v>
      </c>
      <c r="W107" s="27">
        <v>97</v>
      </c>
      <c r="X107" s="37">
        <f t="shared" si="15"/>
        <v>62.420000000000009</v>
      </c>
      <c r="Y107" s="27">
        <v>97</v>
      </c>
      <c r="Z107" s="37">
        <f t="shared" si="4"/>
        <v>56.33</v>
      </c>
      <c r="AA107" s="27">
        <v>97</v>
      </c>
      <c r="AB107" s="37">
        <f t="shared" si="5"/>
        <v>324.72000000000003</v>
      </c>
      <c r="AC107" s="27">
        <v>97</v>
      </c>
      <c r="AD107" s="37">
        <f t="shared" si="14"/>
        <v>62.33</v>
      </c>
      <c r="AE107" s="27">
        <v>97</v>
      </c>
      <c r="AF107" s="37">
        <f t="shared" si="13"/>
        <v>71.53</v>
      </c>
      <c r="AG107" s="27">
        <v>97</v>
      </c>
      <c r="AH107" s="37">
        <f t="shared" si="8"/>
        <v>181.85</v>
      </c>
      <c r="AI107" s="27">
        <v>103</v>
      </c>
      <c r="AJ107" s="37">
        <f t="shared" si="9"/>
        <v>299.3</v>
      </c>
      <c r="AK107" s="27">
        <v>103</v>
      </c>
      <c r="AL107" s="42">
        <v>291</v>
      </c>
      <c r="AM107" s="37">
        <f t="shared" si="10"/>
        <v>119.31</v>
      </c>
      <c r="AN107" s="42">
        <v>291</v>
      </c>
      <c r="AO107" s="37">
        <f t="shared" si="11"/>
        <v>108.49</v>
      </c>
      <c r="AP107" s="42">
        <v>291</v>
      </c>
      <c r="AQ107" s="37">
        <f t="shared" si="12"/>
        <v>232.34000000000003</v>
      </c>
      <c r="AR107" s="42">
        <v>291</v>
      </c>
    </row>
    <row r="108" spans="1:44" ht="12" customHeight="1">
      <c r="A108" s="27">
        <v>96</v>
      </c>
      <c r="B108" s="31" t="s">
        <v>796</v>
      </c>
      <c r="C108" s="31" t="s">
        <v>797</v>
      </c>
      <c r="D108" s="32">
        <v>26.13</v>
      </c>
      <c r="E108" s="31" t="s">
        <v>798</v>
      </c>
      <c r="F108" s="32">
        <v>56.46</v>
      </c>
      <c r="G108" s="31" t="s">
        <v>799</v>
      </c>
      <c r="H108" s="31" t="s">
        <v>800</v>
      </c>
      <c r="I108" s="32" t="s">
        <v>801</v>
      </c>
      <c r="J108" s="33">
        <v>183.6</v>
      </c>
      <c r="K108" s="33">
        <v>302</v>
      </c>
      <c r="L108" s="27">
        <v>288</v>
      </c>
      <c r="M108" s="31" t="s">
        <v>802</v>
      </c>
      <c r="N108" s="31" t="s">
        <v>803</v>
      </c>
      <c r="O108" s="31" t="s">
        <v>804</v>
      </c>
      <c r="P108" s="4"/>
      <c r="Q108" s="27">
        <v>96</v>
      </c>
      <c r="R108" s="37">
        <f t="shared" si="0"/>
        <v>121.64999999999999</v>
      </c>
      <c r="S108" s="27">
        <v>96</v>
      </c>
      <c r="T108" s="37">
        <f t="shared" si="1"/>
        <v>136.68</v>
      </c>
      <c r="U108" s="27">
        <v>96</v>
      </c>
      <c r="V108" s="37">
        <f t="shared" si="2"/>
        <v>26.13</v>
      </c>
      <c r="W108" s="27">
        <v>96</v>
      </c>
      <c r="X108" s="37">
        <f t="shared" si="15"/>
        <v>62.589999999999996</v>
      </c>
      <c r="Y108" s="27">
        <v>96</v>
      </c>
      <c r="Z108" s="37">
        <f t="shared" si="4"/>
        <v>56.46</v>
      </c>
      <c r="AA108" s="27">
        <v>96</v>
      </c>
      <c r="AB108" s="37">
        <f t="shared" si="5"/>
        <v>325.45999999999998</v>
      </c>
      <c r="AC108" s="27">
        <v>96</v>
      </c>
      <c r="AD108" s="37">
        <f t="shared" si="14"/>
        <v>62.48</v>
      </c>
      <c r="AE108" s="27">
        <v>96</v>
      </c>
      <c r="AF108" s="37">
        <f t="shared" si="13"/>
        <v>71.709999999999994</v>
      </c>
      <c r="AG108" s="27">
        <v>96</v>
      </c>
      <c r="AH108" s="37">
        <f t="shared" si="8"/>
        <v>183.6</v>
      </c>
      <c r="AI108" s="27">
        <v>104</v>
      </c>
      <c r="AJ108" s="37">
        <f t="shared" si="9"/>
        <v>302</v>
      </c>
      <c r="AK108" s="27">
        <v>104</v>
      </c>
      <c r="AL108" s="42">
        <v>288</v>
      </c>
      <c r="AM108" s="37">
        <f t="shared" si="10"/>
        <v>119.63</v>
      </c>
      <c r="AN108" s="42">
        <v>288</v>
      </c>
      <c r="AO108" s="37">
        <f t="shared" si="11"/>
        <v>108.79</v>
      </c>
      <c r="AP108" s="42">
        <v>288</v>
      </c>
      <c r="AQ108" s="37">
        <f t="shared" si="12"/>
        <v>232.88000000000002</v>
      </c>
      <c r="AR108" s="42">
        <v>288</v>
      </c>
    </row>
    <row r="109" spans="1:44" ht="12" customHeight="1">
      <c r="A109" s="27">
        <v>95</v>
      </c>
      <c r="B109" s="44" t="s">
        <v>805</v>
      </c>
      <c r="C109" s="44" t="s">
        <v>806</v>
      </c>
      <c r="D109" s="46">
        <v>26.19</v>
      </c>
      <c r="E109" s="44" t="s">
        <v>807</v>
      </c>
      <c r="F109" s="46">
        <v>56.59</v>
      </c>
      <c r="G109" s="44" t="s">
        <v>808</v>
      </c>
      <c r="H109" s="44" t="s">
        <v>809</v>
      </c>
      <c r="I109" s="52" t="s">
        <v>810</v>
      </c>
      <c r="J109" s="47">
        <v>185.35</v>
      </c>
      <c r="K109" s="47">
        <v>304.75</v>
      </c>
      <c r="L109" s="48">
        <v>285</v>
      </c>
      <c r="M109" s="44" t="s">
        <v>811</v>
      </c>
      <c r="N109" s="44" t="s">
        <v>812</v>
      </c>
      <c r="O109" s="44" t="s">
        <v>813</v>
      </c>
      <c r="P109" s="4"/>
      <c r="Q109" s="27">
        <v>95</v>
      </c>
      <c r="R109" s="37">
        <f t="shared" si="0"/>
        <v>121.92999999999998</v>
      </c>
      <c r="S109" s="27">
        <v>95</v>
      </c>
      <c r="T109" s="37">
        <f t="shared" si="1"/>
        <v>136.97999999999999</v>
      </c>
      <c r="U109" s="27">
        <v>95</v>
      </c>
      <c r="V109" s="37">
        <f t="shared" si="2"/>
        <v>26.19</v>
      </c>
      <c r="W109" s="27">
        <v>95</v>
      </c>
      <c r="X109" s="37">
        <f t="shared" si="15"/>
        <v>62.760000000000005</v>
      </c>
      <c r="Y109" s="27">
        <v>95</v>
      </c>
      <c r="Z109" s="37">
        <f t="shared" si="4"/>
        <v>56.59</v>
      </c>
      <c r="AA109" s="27">
        <v>95</v>
      </c>
      <c r="AB109" s="37">
        <f t="shared" si="5"/>
        <v>326.19</v>
      </c>
      <c r="AC109" s="27">
        <v>95</v>
      </c>
      <c r="AD109" s="37">
        <f t="shared" si="14"/>
        <v>62.640000000000008</v>
      </c>
      <c r="AE109" s="27">
        <v>95</v>
      </c>
      <c r="AF109" s="37">
        <f t="shared" si="13"/>
        <v>71.89</v>
      </c>
      <c r="AG109" s="27">
        <v>95</v>
      </c>
      <c r="AH109" s="37">
        <f t="shared" si="8"/>
        <v>185.35</v>
      </c>
      <c r="AI109" s="27">
        <v>105</v>
      </c>
      <c r="AJ109" s="37">
        <f t="shared" si="9"/>
        <v>304.75</v>
      </c>
      <c r="AK109" s="27">
        <v>105</v>
      </c>
      <c r="AL109" s="42">
        <v>285</v>
      </c>
      <c r="AM109" s="37">
        <f t="shared" si="10"/>
        <v>119.94000000000001</v>
      </c>
      <c r="AN109" s="42">
        <v>285</v>
      </c>
      <c r="AO109" s="37">
        <f t="shared" si="11"/>
        <v>109.08</v>
      </c>
      <c r="AP109" s="42">
        <v>285</v>
      </c>
      <c r="AQ109" s="37">
        <f t="shared" si="12"/>
        <v>233.41</v>
      </c>
      <c r="AR109" s="42">
        <v>285</v>
      </c>
    </row>
    <row r="110" spans="1:44" ht="12" customHeight="1">
      <c r="A110" s="27">
        <v>94</v>
      </c>
      <c r="B110" s="31" t="s">
        <v>814</v>
      </c>
      <c r="C110" s="31" t="s">
        <v>815</v>
      </c>
      <c r="D110" s="32">
        <v>26.26</v>
      </c>
      <c r="E110" s="31" t="s">
        <v>816</v>
      </c>
      <c r="F110" s="32">
        <v>56.72</v>
      </c>
      <c r="G110" s="31" t="s">
        <v>817</v>
      </c>
      <c r="H110" s="31" t="s">
        <v>818</v>
      </c>
      <c r="I110" s="32" t="s">
        <v>819</v>
      </c>
      <c r="J110" s="33">
        <v>187.15</v>
      </c>
      <c r="K110" s="33">
        <v>307.5</v>
      </c>
      <c r="L110" s="27">
        <v>282</v>
      </c>
      <c r="M110" s="31" t="s">
        <v>820</v>
      </c>
      <c r="N110" s="31" t="s">
        <v>821</v>
      </c>
      <c r="O110" s="31" t="s">
        <v>822</v>
      </c>
      <c r="P110" s="4"/>
      <c r="Q110" s="27">
        <v>94</v>
      </c>
      <c r="R110" s="37">
        <f t="shared" si="0"/>
        <v>122.21000000000002</v>
      </c>
      <c r="S110" s="27">
        <v>94</v>
      </c>
      <c r="T110" s="37">
        <f t="shared" si="1"/>
        <v>137.29</v>
      </c>
      <c r="U110" s="27">
        <v>94</v>
      </c>
      <c r="V110" s="37">
        <f t="shared" si="2"/>
        <v>26.26</v>
      </c>
      <c r="W110" s="27">
        <v>94</v>
      </c>
      <c r="X110" s="37">
        <f t="shared" si="15"/>
        <v>62.940000000000005</v>
      </c>
      <c r="Y110" s="27">
        <v>94</v>
      </c>
      <c r="Z110" s="37">
        <f t="shared" si="4"/>
        <v>56.72</v>
      </c>
      <c r="AA110" s="27">
        <v>94</v>
      </c>
      <c r="AB110" s="37">
        <f t="shared" si="5"/>
        <v>326.93</v>
      </c>
      <c r="AC110" s="27">
        <v>94</v>
      </c>
      <c r="AD110" s="37">
        <f t="shared" si="14"/>
        <v>62.790000000000006</v>
      </c>
      <c r="AE110" s="27">
        <v>94</v>
      </c>
      <c r="AF110" s="37">
        <f t="shared" si="13"/>
        <v>72.08</v>
      </c>
      <c r="AG110" s="27">
        <v>94</v>
      </c>
      <c r="AH110" s="37">
        <f t="shared" si="8"/>
        <v>187.15</v>
      </c>
      <c r="AI110" s="27">
        <v>106</v>
      </c>
      <c r="AJ110" s="37">
        <f t="shared" si="9"/>
        <v>307.5</v>
      </c>
      <c r="AK110" s="27">
        <v>106</v>
      </c>
      <c r="AL110" s="42">
        <v>282</v>
      </c>
      <c r="AM110" s="37">
        <f t="shared" si="10"/>
        <v>120.26</v>
      </c>
      <c r="AN110" s="42">
        <v>282</v>
      </c>
      <c r="AO110" s="37">
        <f t="shared" si="11"/>
        <v>109.37</v>
      </c>
      <c r="AP110" s="42">
        <v>282</v>
      </c>
      <c r="AQ110" s="37">
        <f t="shared" si="12"/>
        <v>233.95000000000002</v>
      </c>
      <c r="AR110" s="42">
        <v>282</v>
      </c>
    </row>
    <row r="111" spans="1:44" ht="12" customHeight="1">
      <c r="A111" s="27">
        <v>93</v>
      </c>
      <c r="B111" s="44" t="s">
        <v>823</v>
      </c>
      <c r="C111" s="44" t="s">
        <v>824</v>
      </c>
      <c r="D111" s="46">
        <v>26.32</v>
      </c>
      <c r="E111" s="44" t="s">
        <v>825</v>
      </c>
      <c r="F111" s="46">
        <v>56.85</v>
      </c>
      <c r="G111" s="44" t="s">
        <v>826</v>
      </c>
      <c r="H111" s="44" t="s">
        <v>827</v>
      </c>
      <c r="I111" s="52" t="s">
        <v>828</v>
      </c>
      <c r="J111" s="47">
        <v>188.95</v>
      </c>
      <c r="K111" s="47">
        <v>310.3</v>
      </c>
      <c r="L111" s="48">
        <v>279</v>
      </c>
      <c r="M111" s="44" t="s">
        <v>829</v>
      </c>
      <c r="N111" s="44" t="s">
        <v>830</v>
      </c>
      <c r="O111" s="44" t="s">
        <v>831</v>
      </c>
      <c r="P111" s="4"/>
      <c r="Q111" s="27">
        <v>93</v>
      </c>
      <c r="R111" s="37">
        <f t="shared" si="0"/>
        <v>122.49</v>
      </c>
      <c r="S111" s="27">
        <v>93</v>
      </c>
      <c r="T111" s="37">
        <f t="shared" si="1"/>
        <v>137.60000000000002</v>
      </c>
      <c r="U111" s="27">
        <v>93</v>
      </c>
      <c r="V111" s="37">
        <f t="shared" si="2"/>
        <v>26.32</v>
      </c>
      <c r="W111" s="27">
        <v>93</v>
      </c>
      <c r="X111" s="37">
        <f t="shared" si="15"/>
        <v>63.11</v>
      </c>
      <c r="Y111" s="27">
        <v>93</v>
      </c>
      <c r="Z111" s="37">
        <f t="shared" si="4"/>
        <v>56.85</v>
      </c>
      <c r="AA111" s="27">
        <v>93</v>
      </c>
      <c r="AB111" s="37">
        <f t="shared" si="5"/>
        <v>327.67</v>
      </c>
      <c r="AC111" s="27">
        <v>93</v>
      </c>
      <c r="AD111" s="37">
        <f t="shared" si="14"/>
        <v>62.949999999999996</v>
      </c>
      <c r="AE111" s="27">
        <v>93</v>
      </c>
      <c r="AF111" s="37">
        <f t="shared" si="13"/>
        <v>72.259999999999991</v>
      </c>
      <c r="AG111" s="27">
        <v>93</v>
      </c>
      <c r="AH111" s="37">
        <f t="shared" si="8"/>
        <v>188.95</v>
      </c>
      <c r="AI111" s="27">
        <v>107</v>
      </c>
      <c r="AJ111" s="37">
        <f t="shared" si="9"/>
        <v>310.3</v>
      </c>
      <c r="AK111" s="27">
        <v>107</v>
      </c>
      <c r="AL111" s="42">
        <v>279</v>
      </c>
      <c r="AM111" s="37">
        <f t="shared" si="10"/>
        <v>120.57000000000001</v>
      </c>
      <c r="AN111" s="42">
        <v>279</v>
      </c>
      <c r="AO111" s="37">
        <f t="shared" si="11"/>
        <v>109.67</v>
      </c>
      <c r="AP111" s="42">
        <v>279</v>
      </c>
      <c r="AQ111" s="37">
        <f t="shared" si="12"/>
        <v>234.49000000000004</v>
      </c>
      <c r="AR111" s="42">
        <v>279</v>
      </c>
    </row>
    <row r="112" spans="1:44" ht="12" customHeight="1">
      <c r="A112" s="27">
        <v>92</v>
      </c>
      <c r="B112" s="31" t="s">
        <v>832</v>
      </c>
      <c r="C112" s="31" t="s">
        <v>833</v>
      </c>
      <c r="D112" s="32">
        <v>26.39</v>
      </c>
      <c r="E112" s="31" t="s">
        <v>834</v>
      </c>
      <c r="F112" s="32">
        <v>56.98</v>
      </c>
      <c r="G112" s="31" t="s">
        <v>835</v>
      </c>
      <c r="H112" s="31" t="s">
        <v>825</v>
      </c>
      <c r="I112" s="32" t="s">
        <v>836</v>
      </c>
      <c r="J112" s="33">
        <v>190.75</v>
      </c>
      <c r="K112" s="33">
        <v>313.14999999999998</v>
      </c>
      <c r="L112" s="27">
        <v>276</v>
      </c>
      <c r="M112" s="31" t="s">
        <v>837</v>
      </c>
      <c r="N112" s="31" t="s">
        <v>838</v>
      </c>
      <c r="O112" s="31" t="s">
        <v>839</v>
      </c>
      <c r="P112" s="4"/>
      <c r="Q112" s="27">
        <v>92</v>
      </c>
      <c r="R112" s="37">
        <f t="shared" si="0"/>
        <v>122.77000000000001</v>
      </c>
      <c r="S112" s="27">
        <v>92</v>
      </c>
      <c r="T112" s="37">
        <f t="shared" si="1"/>
        <v>137.91999999999999</v>
      </c>
      <c r="U112" s="27">
        <v>92</v>
      </c>
      <c r="V112" s="37">
        <f t="shared" si="2"/>
        <v>26.39</v>
      </c>
      <c r="W112" s="27">
        <v>92</v>
      </c>
      <c r="X112" s="37">
        <f t="shared" si="15"/>
        <v>63.289999999999992</v>
      </c>
      <c r="Y112" s="27">
        <v>92</v>
      </c>
      <c r="Z112" s="37">
        <f t="shared" si="4"/>
        <v>56.98</v>
      </c>
      <c r="AA112" s="27">
        <v>92</v>
      </c>
      <c r="AB112" s="37">
        <f t="shared" si="5"/>
        <v>328.41999999999996</v>
      </c>
      <c r="AC112" s="27">
        <v>92</v>
      </c>
      <c r="AD112" s="37">
        <f t="shared" si="14"/>
        <v>63.11</v>
      </c>
      <c r="AE112" s="27">
        <v>92</v>
      </c>
      <c r="AF112" s="37">
        <f t="shared" si="13"/>
        <v>72.45</v>
      </c>
      <c r="AG112" s="27">
        <v>92</v>
      </c>
      <c r="AH112" s="37">
        <f t="shared" si="8"/>
        <v>190.75</v>
      </c>
      <c r="AI112" s="27">
        <v>108</v>
      </c>
      <c r="AJ112" s="37">
        <f t="shared" si="9"/>
        <v>313.14999999999998</v>
      </c>
      <c r="AK112" s="27">
        <v>108</v>
      </c>
      <c r="AL112" s="42">
        <v>276</v>
      </c>
      <c r="AM112" s="37">
        <f t="shared" si="10"/>
        <v>120.88999999999999</v>
      </c>
      <c r="AN112" s="42">
        <v>276</v>
      </c>
      <c r="AO112" s="37">
        <f t="shared" si="11"/>
        <v>109.97</v>
      </c>
      <c r="AP112" s="42">
        <v>276</v>
      </c>
      <c r="AQ112" s="37">
        <f t="shared" si="12"/>
        <v>235.03</v>
      </c>
      <c r="AR112" s="42">
        <v>276</v>
      </c>
    </row>
    <row r="113" spans="1:44" ht="12" customHeight="1">
      <c r="A113" s="27">
        <v>91</v>
      </c>
      <c r="B113" s="44" t="s">
        <v>840</v>
      </c>
      <c r="C113" s="44" t="s">
        <v>841</v>
      </c>
      <c r="D113" s="46">
        <v>26.45</v>
      </c>
      <c r="E113" s="44" t="s">
        <v>842</v>
      </c>
      <c r="F113" s="46">
        <v>57.12</v>
      </c>
      <c r="G113" s="44" t="s">
        <v>843</v>
      </c>
      <c r="H113" s="44" t="s">
        <v>844</v>
      </c>
      <c r="I113" s="52" t="s">
        <v>845</v>
      </c>
      <c r="J113" s="47">
        <v>192.6</v>
      </c>
      <c r="K113" s="47">
        <v>316</v>
      </c>
      <c r="L113" s="48">
        <v>273</v>
      </c>
      <c r="M113" s="44" t="s">
        <v>846</v>
      </c>
      <c r="N113" s="44" t="s">
        <v>847</v>
      </c>
      <c r="O113" s="44" t="s">
        <v>848</v>
      </c>
      <c r="P113" s="4"/>
      <c r="Q113" s="27">
        <v>91</v>
      </c>
      <c r="R113" s="37">
        <f t="shared" si="0"/>
        <v>123.05</v>
      </c>
      <c r="S113" s="27">
        <v>91</v>
      </c>
      <c r="T113" s="37">
        <f t="shared" si="1"/>
        <v>138.22999999999999</v>
      </c>
      <c r="U113" s="27">
        <v>91</v>
      </c>
      <c r="V113" s="37">
        <f t="shared" si="2"/>
        <v>26.45</v>
      </c>
      <c r="W113" s="27">
        <v>91</v>
      </c>
      <c r="X113" s="37">
        <f t="shared" si="15"/>
        <v>63.47</v>
      </c>
      <c r="Y113" s="27">
        <v>91</v>
      </c>
      <c r="Z113" s="37">
        <f t="shared" si="4"/>
        <v>57.12</v>
      </c>
      <c r="AA113" s="27">
        <v>91</v>
      </c>
      <c r="AB113" s="37">
        <f t="shared" si="5"/>
        <v>329.16999999999996</v>
      </c>
      <c r="AC113" s="27">
        <v>91</v>
      </c>
      <c r="AD113" s="37">
        <f t="shared" si="14"/>
        <v>63.27</v>
      </c>
      <c r="AE113" s="27">
        <v>91</v>
      </c>
      <c r="AF113" s="37">
        <f t="shared" si="13"/>
        <v>72.63000000000001</v>
      </c>
      <c r="AG113" s="27">
        <v>91</v>
      </c>
      <c r="AH113" s="37">
        <f t="shared" si="8"/>
        <v>192.6</v>
      </c>
      <c r="AI113" s="27">
        <v>109</v>
      </c>
      <c r="AJ113" s="37">
        <f t="shared" si="9"/>
        <v>316</v>
      </c>
      <c r="AK113" s="27">
        <v>109</v>
      </c>
      <c r="AL113" s="42">
        <v>273</v>
      </c>
      <c r="AM113" s="37">
        <f t="shared" si="10"/>
        <v>121.21</v>
      </c>
      <c r="AN113" s="42">
        <v>273</v>
      </c>
      <c r="AO113" s="37">
        <f t="shared" si="11"/>
        <v>110.27</v>
      </c>
      <c r="AP113" s="42">
        <v>273</v>
      </c>
      <c r="AQ113" s="37">
        <f t="shared" si="12"/>
        <v>235.58</v>
      </c>
      <c r="AR113" s="42">
        <v>273</v>
      </c>
    </row>
    <row r="114" spans="1:44" ht="12" customHeight="1">
      <c r="A114" s="27">
        <v>90</v>
      </c>
      <c r="B114" s="31" t="s">
        <v>850</v>
      </c>
      <c r="C114" s="31" t="s">
        <v>851</v>
      </c>
      <c r="D114" s="32">
        <v>26.51</v>
      </c>
      <c r="E114" s="31" t="s">
        <v>852</v>
      </c>
      <c r="F114" s="32">
        <v>57.25</v>
      </c>
      <c r="G114" s="31" t="s">
        <v>853</v>
      </c>
      <c r="H114" s="31" t="s">
        <v>854</v>
      </c>
      <c r="I114" s="32" t="s">
        <v>855</v>
      </c>
      <c r="J114" s="33">
        <v>194.45</v>
      </c>
      <c r="K114" s="33">
        <v>318.85000000000002</v>
      </c>
      <c r="L114" s="27">
        <v>270</v>
      </c>
      <c r="M114" s="31" t="s">
        <v>856</v>
      </c>
      <c r="N114" s="31" t="s">
        <v>857</v>
      </c>
      <c r="O114" s="31" t="s">
        <v>858</v>
      </c>
      <c r="P114" s="4"/>
      <c r="Q114" s="27">
        <v>90</v>
      </c>
      <c r="R114" s="37">
        <f t="shared" si="0"/>
        <v>123.34</v>
      </c>
      <c r="S114" s="27">
        <v>90</v>
      </c>
      <c r="T114" s="37">
        <f t="shared" si="1"/>
        <v>138.54</v>
      </c>
      <c r="U114" s="27">
        <v>90</v>
      </c>
      <c r="V114" s="37">
        <f t="shared" si="2"/>
        <v>26.51</v>
      </c>
      <c r="W114" s="27">
        <v>90</v>
      </c>
      <c r="X114" s="37">
        <f t="shared" si="15"/>
        <v>63.649999999999991</v>
      </c>
      <c r="Y114" s="27">
        <v>90</v>
      </c>
      <c r="Z114" s="37">
        <f t="shared" si="4"/>
        <v>57.25</v>
      </c>
      <c r="AA114" s="27">
        <v>90</v>
      </c>
      <c r="AB114" s="37">
        <f t="shared" si="5"/>
        <v>329.92</v>
      </c>
      <c r="AC114" s="27">
        <v>90</v>
      </c>
      <c r="AD114" s="37">
        <f t="shared" si="14"/>
        <v>63.43</v>
      </c>
      <c r="AE114" s="27">
        <v>90</v>
      </c>
      <c r="AF114" s="37">
        <f t="shared" si="13"/>
        <v>72.819999999999993</v>
      </c>
      <c r="AG114" s="27">
        <v>90</v>
      </c>
      <c r="AH114" s="37">
        <f t="shared" si="8"/>
        <v>194.45</v>
      </c>
      <c r="AI114" s="27">
        <v>110</v>
      </c>
      <c r="AJ114" s="37">
        <f t="shared" si="9"/>
        <v>318.85000000000002</v>
      </c>
      <c r="AK114" s="27">
        <v>110</v>
      </c>
      <c r="AL114" s="42">
        <v>270</v>
      </c>
      <c r="AM114" s="37">
        <f t="shared" si="10"/>
        <v>121.53999999999999</v>
      </c>
      <c r="AN114" s="42">
        <v>270</v>
      </c>
      <c r="AO114" s="37">
        <f t="shared" si="11"/>
        <v>110.57</v>
      </c>
      <c r="AP114" s="42">
        <v>270</v>
      </c>
      <c r="AQ114" s="37">
        <f t="shared" si="12"/>
        <v>236.13000000000002</v>
      </c>
      <c r="AR114" s="42">
        <v>270</v>
      </c>
    </row>
    <row r="115" spans="1:44" ht="12" customHeight="1">
      <c r="A115" s="27">
        <v>89</v>
      </c>
      <c r="B115" s="44" t="s">
        <v>859</v>
      </c>
      <c r="C115" s="44" t="s">
        <v>860</v>
      </c>
      <c r="D115" s="46">
        <v>26.58</v>
      </c>
      <c r="E115" s="44" t="s">
        <v>861</v>
      </c>
      <c r="F115" s="46">
        <v>57.38</v>
      </c>
      <c r="G115" s="44" t="s">
        <v>862</v>
      </c>
      <c r="H115" s="44" t="s">
        <v>413</v>
      </c>
      <c r="I115" s="52" t="s">
        <v>863</v>
      </c>
      <c r="J115" s="47">
        <v>196.3</v>
      </c>
      <c r="K115" s="47">
        <v>321.75</v>
      </c>
      <c r="L115" s="48">
        <v>267</v>
      </c>
      <c r="M115" s="44" t="s">
        <v>864</v>
      </c>
      <c r="N115" s="44" t="s">
        <v>865</v>
      </c>
      <c r="O115" s="44" t="s">
        <v>866</v>
      </c>
      <c r="P115" s="4"/>
      <c r="Q115" s="27">
        <v>89</v>
      </c>
      <c r="R115" s="37">
        <f t="shared" si="0"/>
        <v>123.62</v>
      </c>
      <c r="S115" s="27">
        <v>89</v>
      </c>
      <c r="T115" s="37">
        <f t="shared" si="1"/>
        <v>138.86000000000001</v>
      </c>
      <c r="U115" s="27">
        <v>89</v>
      </c>
      <c r="V115" s="37">
        <f t="shared" si="2"/>
        <v>26.58</v>
      </c>
      <c r="W115" s="27">
        <v>89</v>
      </c>
      <c r="X115" s="37">
        <f t="shared" si="15"/>
        <v>63.830000000000005</v>
      </c>
      <c r="Y115" s="27">
        <v>89</v>
      </c>
      <c r="Z115" s="37">
        <f t="shared" si="4"/>
        <v>57.38</v>
      </c>
      <c r="AA115" s="27">
        <v>89</v>
      </c>
      <c r="AB115" s="37">
        <f t="shared" si="5"/>
        <v>330.68</v>
      </c>
      <c r="AC115" s="27">
        <v>89</v>
      </c>
      <c r="AD115" s="37">
        <f t="shared" si="14"/>
        <v>63.589999999999996</v>
      </c>
      <c r="AE115" s="27">
        <v>89</v>
      </c>
      <c r="AF115" s="37">
        <f t="shared" si="13"/>
        <v>73.010000000000005</v>
      </c>
      <c r="AG115" s="27">
        <v>89</v>
      </c>
      <c r="AH115" s="37">
        <f t="shared" si="8"/>
        <v>196.3</v>
      </c>
      <c r="AI115" s="27">
        <v>111</v>
      </c>
      <c r="AJ115" s="37">
        <f t="shared" si="9"/>
        <v>321.75</v>
      </c>
      <c r="AK115" s="27">
        <v>111</v>
      </c>
      <c r="AL115" s="42">
        <v>267</v>
      </c>
      <c r="AM115" s="37">
        <f t="shared" si="10"/>
        <v>121.86000000000001</v>
      </c>
      <c r="AN115" s="42">
        <v>267</v>
      </c>
      <c r="AO115" s="37">
        <f t="shared" si="11"/>
        <v>110.86999999999999</v>
      </c>
      <c r="AP115" s="42">
        <v>267</v>
      </c>
      <c r="AQ115" s="37">
        <f t="shared" si="12"/>
        <v>236.67999999999998</v>
      </c>
      <c r="AR115" s="42">
        <v>267</v>
      </c>
    </row>
    <row r="116" spans="1:44" ht="12" customHeight="1">
      <c r="A116" s="27">
        <v>88</v>
      </c>
      <c r="B116" s="31" t="s">
        <v>867</v>
      </c>
      <c r="C116" s="31" t="s">
        <v>868</v>
      </c>
      <c r="D116" s="32">
        <v>26.64</v>
      </c>
      <c r="E116" s="31" t="s">
        <v>869</v>
      </c>
      <c r="F116" s="32">
        <v>57.52</v>
      </c>
      <c r="G116" s="31" t="s">
        <v>870</v>
      </c>
      <c r="H116" s="31" t="s">
        <v>871</v>
      </c>
      <c r="I116" s="32" t="s">
        <v>872</v>
      </c>
      <c r="J116" s="33">
        <v>198.2</v>
      </c>
      <c r="K116" s="33">
        <v>324.64999999999998</v>
      </c>
      <c r="L116" s="27">
        <v>264</v>
      </c>
      <c r="M116" s="31" t="s">
        <v>873</v>
      </c>
      <c r="N116" s="31" t="s">
        <v>874</v>
      </c>
      <c r="O116" s="31" t="s">
        <v>875</v>
      </c>
      <c r="P116" s="4"/>
      <c r="Q116" s="27">
        <v>88</v>
      </c>
      <c r="R116" s="37">
        <f t="shared" si="0"/>
        <v>123.91000000000001</v>
      </c>
      <c r="S116" s="27">
        <v>88</v>
      </c>
      <c r="T116" s="37">
        <f t="shared" si="1"/>
        <v>139.18</v>
      </c>
      <c r="U116" s="27">
        <v>88</v>
      </c>
      <c r="V116" s="37">
        <f t="shared" si="2"/>
        <v>26.64</v>
      </c>
      <c r="W116" s="27">
        <v>88</v>
      </c>
      <c r="X116" s="37">
        <f t="shared" si="15"/>
        <v>64.010000000000005</v>
      </c>
      <c r="Y116" s="27">
        <v>88</v>
      </c>
      <c r="Z116" s="37">
        <f t="shared" si="4"/>
        <v>57.52</v>
      </c>
      <c r="AA116" s="27">
        <v>88</v>
      </c>
      <c r="AB116" s="37">
        <f t="shared" si="5"/>
        <v>331.44</v>
      </c>
      <c r="AC116" s="27">
        <v>88</v>
      </c>
      <c r="AD116" s="37">
        <f t="shared" si="14"/>
        <v>63.75</v>
      </c>
      <c r="AE116" s="27">
        <v>88</v>
      </c>
      <c r="AF116" s="37">
        <f t="shared" si="13"/>
        <v>73.2</v>
      </c>
      <c r="AG116" s="27">
        <v>88</v>
      </c>
      <c r="AH116" s="37">
        <f t="shared" si="8"/>
        <v>198.2</v>
      </c>
      <c r="AI116" s="27">
        <v>112</v>
      </c>
      <c r="AJ116" s="37">
        <f t="shared" si="9"/>
        <v>324.64999999999998</v>
      </c>
      <c r="AK116" s="27">
        <v>112</v>
      </c>
      <c r="AL116" s="42">
        <v>264</v>
      </c>
      <c r="AM116" s="37">
        <f t="shared" si="10"/>
        <v>122.19</v>
      </c>
      <c r="AN116" s="42">
        <v>264</v>
      </c>
      <c r="AO116" s="37">
        <f t="shared" si="11"/>
        <v>111.18</v>
      </c>
      <c r="AP116" s="42">
        <v>264</v>
      </c>
      <c r="AQ116" s="37">
        <f t="shared" si="12"/>
        <v>237.23</v>
      </c>
      <c r="AR116" s="42">
        <v>264</v>
      </c>
    </row>
    <row r="117" spans="1:44" ht="12" customHeight="1">
      <c r="A117" s="27">
        <v>87</v>
      </c>
      <c r="B117" s="44" t="s">
        <v>876</v>
      </c>
      <c r="C117" s="44" t="s">
        <v>877</v>
      </c>
      <c r="D117" s="46">
        <v>26.71</v>
      </c>
      <c r="E117" s="44" t="s">
        <v>878</v>
      </c>
      <c r="F117" s="46">
        <v>57.65</v>
      </c>
      <c r="G117" s="44" t="s">
        <v>879</v>
      </c>
      <c r="H117" s="44" t="s">
        <v>880</v>
      </c>
      <c r="I117" s="52" t="s">
        <v>881</v>
      </c>
      <c r="J117" s="47">
        <v>200.1</v>
      </c>
      <c r="K117" s="47">
        <v>327.60000000000002</v>
      </c>
      <c r="L117" s="48">
        <v>261</v>
      </c>
      <c r="M117" s="44" t="s">
        <v>882</v>
      </c>
      <c r="N117" s="44" t="s">
        <v>883</v>
      </c>
      <c r="O117" s="44" t="s">
        <v>884</v>
      </c>
      <c r="P117" s="4"/>
      <c r="Q117" s="27">
        <v>87</v>
      </c>
      <c r="R117" s="37">
        <f t="shared" si="0"/>
        <v>124.19999999999997</v>
      </c>
      <c r="S117" s="27">
        <v>87</v>
      </c>
      <c r="T117" s="37">
        <f t="shared" si="1"/>
        <v>139.5</v>
      </c>
      <c r="U117" s="27">
        <v>87</v>
      </c>
      <c r="V117" s="37">
        <f t="shared" si="2"/>
        <v>26.71</v>
      </c>
      <c r="W117" s="27">
        <v>87</v>
      </c>
      <c r="X117" s="37">
        <f t="shared" si="15"/>
        <v>64.190000000000012</v>
      </c>
      <c r="Y117" s="27">
        <v>87</v>
      </c>
      <c r="Z117" s="37">
        <f t="shared" si="4"/>
        <v>57.65</v>
      </c>
      <c r="AA117" s="27">
        <v>87</v>
      </c>
      <c r="AB117" s="37">
        <f t="shared" si="5"/>
        <v>332.2</v>
      </c>
      <c r="AC117" s="27">
        <v>87</v>
      </c>
      <c r="AD117" s="37">
        <f t="shared" si="14"/>
        <v>63.91</v>
      </c>
      <c r="AE117" s="27">
        <v>87</v>
      </c>
      <c r="AF117" s="37">
        <f t="shared" si="13"/>
        <v>73.39</v>
      </c>
      <c r="AG117" s="27">
        <v>87</v>
      </c>
      <c r="AH117" s="37">
        <f t="shared" si="8"/>
        <v>200.1</v>
      </c>
      <c r="AI117" s="27">
        <v>113</v>
      </c>
      <c r="AJ117" s="37">
        <f t="shared" si="9"/>
        <v>327.60000000000002</v>
      </c>
      <c r="AK117" s="27">
        <v>113</v>
      </c>
      <c r="AL117" s="42">
        <v>261</v>
      </c>
      <c r="AM117" s="37">
        <f t="shared" si="10"/>
        <v>122.52</v>
      </c>
      <c r="AN117" s="42">
        <v>261</v>
      </c>
      <c r="AO117" s="37">
        <f t="shared" si="11"/>
        <v>111.48</v>
      </c>
      <c r="AP117" s="42">
        <v>261</v>
      </c>
      <c r="AQ117" s="37">
        <f t="shared" si="12"/>
        <v>237.78</v>
      </c>
      <c r="AR117" s="42">
        <v>261</v>
      </c>
    </row>
    <row r="118" spans="1:44" ht="12" customHeight="1">
      <c r="A118" s="27">
        <v>86</v>
      </c>
      <c r="B118" s="31" t="s">
        <v>885</v>
      </c>
      <c r="C118" s="31" t="s">
        <v>886</v>
      </c>
      <c r="D118" s="32">
        <v>26.78</v>
      </c>
      <c r="E118" s="31" t="s">
        <v>887</v>
      </c>
      <c r="F118" s="32">
        <v>57.79</v>
      </c>
      <c r="G118" s="31" t="s">
        <v>888</v>
      </c>
      <c r="H118" s="31" t="s">
        <v>889</v>
      </c>
      <c r="I118" s="32" t="s">
        <v>890</v>
      </c>
      <c r="J118" s="33">
        <v>202</v>
      </c>
      <c r="K118" s="33">
        <v>330.6</v>
      </c>
      <c r="L118" s="27">
        <v>258</v>
      </c>
      <c r="M118" s="31" t="s">
        <v>891</v>
      </c>
      <c r="N118" s="31" t="s">
        <v>892</v>
      </c>
      <c r="O118" s="31" t="s">
        <v>893</v>
      </c>
      <c r="P118" s="4"/>
      <c r="Q118" s="27">
        <v>86</v>
      </c>
      <c r="R118" s="37">
        <f t="shared" si="0"/>
        <v>124.48999999999998</v>
      </c>
      <c r="S118" s="27">
        <v>86</v>
      </c>
      <c r="T118" s="37">
        <f t="shared" si="1"/>
        <v>139.82</v>
      </c>
      <c r="U118" s="27">
        <v>86</v>
      </c>
      <c r="V118" s="37">
        <f t="shared" si="2"/>
        <v>26.78</v>
      </c>
      <c r="W118" s="27">
        <v>86</v>
      </c>
      <c r="X118" s="37">
        <f t="shared" si="15"/>
        <v>64.37</v>
      </c>
      <c r="Y118" s="27">
        <v>86</v>
      </c>
      <c r="Z118" s="37">
        <f t="shared" si="4"/>
        <v>57.79</v>
      </c>
      <c r="AA118" s="27">
        <v>86</v>
      </c>
      <c r="AB118" s="37">
        <f t="shared" si="5"/>
        <v>332.97</v>
      </c>
      <c r="AC118" s="27">
        <v>86</v>
      </c>
      <c r="AD118" s="37">
        <f t="shared" si="14"/>
        <v>64.070000000000007</v>
      </c>
      <c r="AE118" s="27">
        <v>86</v>
      </c>
      <c r="AF118" s="37">
        <f t="shared" si="13"/>
        <v>73.58</v>
      </c>
      <c r="AG118" s="27">
        <v>86</v>
      </c>
      <c r="AH118" s="37">
        <f t="shared" si="8"/>
        <v>202</v>
      </c>
      <c r="AI118" s="27">
        <v>114</v>
      </c>
      <c r="AJ118" s="37">
        <f t="shared" si="9"/>
        <v>330.6</v>
      </c>
      <c r="AK118" s="27">
        <v>114</v>
      </c>
      <c r="AL118" s="42">
        <v>258</v>
      </c>
      <c r="AM118" s="37">
        <f t="shared" si="10"/>
        <v>122.84999999999998</v>
      </c>
      <c r="AN118" s="42">
        <v>258</v>
      </c>
      <c r="AO118" s="37">
        <f t="shared" si="11"/>
        <v>111.78999999999999</v>
      </c>
      <c r="AP118" s="42">
        <v>258</v>
      </c>
      <c r="AQ118" s="37">
        <f t="shared" si="12"/>
        <v>238.34</v>
      </c>
      <c r="AR118" s="42">
        <v>258</v>
      </c>
    </row>
    <row r="119" spans="1:44" ht="12" customHeight="1">
      <c r="A119" s="27">
        <v>85</v>
      </c>
      <c r="B119" s="44" t="s">
        <v>894</v>
      </c>
      <c r="C119" s="44" t="s">
        <v>895</v>
      </c>
      <c r="D119" s="46">
        <v>26.84</v>
      </c>
      <c r="E119" s="44" t="s">
        <v>896</v>
      </c>
      <c r="F119" s="46">
        <v>57.92</v>
      </c>
      <c r="G119" s="44" t="s">
        <v>897</v>
      </c>
      <c r="H119" s="44" t="s">
        <v>898</v>
      </c>
      <c r="I119" s="52" t="s">
        <v>899</v>
      </c>
      <c r="J119" s="47">
        <v>203.95</v>
      </c>
      <c r="K119" s="47">
        <v>333.6</v>
      </c>
      <c r="L119" s="48">
        <v>255</v>
      </c>
      <c r="M119" s="44" t="s">
        <v>900</v>
      </c>
      <c r="N119" s="44" t="s">
        <v>901</v>
      </c>
      <c r="O119" s="44" t="s">
        <v>902</v>
      </c>
      <c r="P119" s="4"/>
      <c r="Q119" s="27">
        <v>85</v>
      </c>
      <c r="R119" s="37">
        <f t="shared" si="0"/>
        <v>124.78000000000002</v>
      </c>
      <c r="S119" s="27">
        <v>85</v>
      </c>
      <c r="T119" s="37">
        <f t="shared" si="1"/>
        <v>140.13999999999999</v>
      </c>
      <c r="U119" s="27">
        <v>85</v>
      </c>
      <c r="V119" s="37">
        <f t="shared" si="2"/>
        <v>26.84</v>
      </c>
      <c r="W119" s="27">
        <v>85</v>
      </c>
      <c r="X119" s="37">
        <f t="shared" si="15"/>
        <v>64.560000000000016</v>
      </c>
      <c r="Y119" s="27">
        <v>85</v>
      </c>
      <c r="Z119" s="37">
        <f t="shared" si="4"/>
        <v>57.92</v>
      </c>
      <c r="AA119" s="27">
        <v>85</v>
      </c>
      <c r="AB119" s="37">
        <f t="shared" si="5"/>
        <v>333.74</v>
      </c>
      <c r="AC119" s="27">
        <v>85</v>
      </c>
      <c r="AD119" s="37">
        <f t="shared" si="14"/>
        <v>64.239999999999995</v>
      </c>
      <c r="AE119" s="27">
        <v>85</v>
      </c>
      <c r="AF119" s="37">
        <f t="shared" si="13"/>
        <v>73.779999999999987</v>
      </c>
      <c r="AG119" s="27">
        <v>85</v>
      </c>
      <c r="AH119" s="37">
        <f t="shared" si="8"/>
        <v>203.95</v>
      </c>
      <c r="AI119" s="27">
        <v>115</v>
      </c>
      <c r="AJ119" s="37">
        <f t="shared" si="9"/>
        <v>333.6</v>
      </c>
      <c r="AK119" s="27">
        <v>115</v>
      </c>
      <c r="AL119" s="42">
        <v>255</v>
      </c>
      <c r="AM119" s="37">
        <f t="shared" si="10"/>
        <v>123.18</v>
      </c>
      <c r="AN119" s="42">
        <v>255</v>
      </c>
      <c r="AO119" s="37">
        <f t="shared" si="11"/>
        <v>112.1</v>
      </c>
      <c r="AP119" s="42">
        <v>255</v>
      </c>
      <c r="AQ119" s="37">
        <f t="shared" si="12"/>
        <v>238.9</v>
      </c>
      <c r="AR119" s="42">
        <v>255</v>
      </c>
    </row>
    <row r="120" spans="1:44" ht="12" customHeight="1">
      <c r="A120" s="27">
        <v>84</v>
      </c>
      <c r="B120" s="31" t="s">
        <v>903</v>
      </c>
      <c r="C120" s="31" t="s">
        <v>904</v>
      </c>
      <c r="D120" s="32">
        <v>26.91</v>
      </c>
      <c r="E120" s="31" t="s">
        <v>906</v>
      </c>
      <c r="F120" s="32">
        <v>58.06</v>
      </c>
      <c r="G120" s="31" t="s">
        <v>907</v>
      </c>
      <c r="H120" s="31" t="s">
        <v>908</v>
      </c>
      <c r="I120" s="32" t="s">
        <v>909</v>
      </c>
      <c r="J120" s="33">
        <v>205.9</v>
      </c>
      <c r="K120" s="33">
        <v>336.65</v>
      </c>
      <c r="L120" s="27">
        <v>252</v>
      </c>
      <c r="M120" s="31" t="s">
        <v>910</v>
      </c>
      <c r="N120" s="31" t="s">
        <v>511</v>
      </c>
      <c r="O120" s="31" t="s">
        <v>911</v>
      </c>
      <c r="P120" s="4"/>
      <c r="Q120" s="27">
        <v>84</v>
      </c>
      <c r="R120" s="37">
        <f t="shared" si="0"/>
        <v>125.06999999999998</v>
      </c>
      <c r="S120" s="27">
        <v>84</v>
      </c>
      <c r="T120" s="37">
        <f t="shared" si="1"/>
        <v>140.46</v>
      </c>
      <c r="U120" s="27">
        <v>84</v>
      </c>
      <c r="V120" s="37">
        <f t="shared" si="2"/>
        <v>26.91</v>
      </c>
      <c r="W120" s="27">
        <v>84</v>
      </c>
      <c r="X120" s="37">
        <f t="shared" si="15"/>
        <v>64.739999999999995</v>
      </c>
      <c r="Y120" s="27">
        <v>84</v>
      </c>
      <c r="Z120" s="37">
        <f t="shared" si="4"/>
        <v>58.06</v>
      </c>
      <c r="AA120" s="27">
        <v>84</v>
      </c>
      <c r="AB120" s="37">
        <f t="shared" si="5"/>
        <v>334.50999999999993</v>
      </c>
      <c r="AC120" s="27">
        <v>84</v>
      </c>
      <c r="AD120" s="37">
        <f t="shared" si="14"/>
        <v>64.399999999999991</v>
      </c>
      <c r="AE120" s="27">
        <v>84</v>
      </c>
      <c r="AF120" s="37">
        <f t="shared" si="13"/>
        <v>73.97</v>
      </c>
      <c r="AG120" s="27">
        <v>84</v>
      </c>
      <c r="AH120" s="37">
        <f t="shared" si="8"/>
        <v>205.9</v>
      </c>
      <c r="AI120" s="27">
        <v>116</v>
      </c>
      <c r="AJ120" s="37">
        <f t="shared" si="9"/>
        <v>336.65</v>
      </c>
      <c r="AK120" s="27">
        <v>116</v>
      </c>
      <c r="AL120" s="42">
        <v>252</v>
      </c>
      <c r="AM120" s="37">
        <f t="shared" si="10"/>
        <v>123.51</v>
      </c>
      <c r="AN120" s="42">
        <v>252</v>
      </c>
      <c r="AO120" s="37">
        <f t="shared" si="11"/>
        <v>112.41</v>
      </c>
      <c r="AP120" s="42">
        <v>252</v>
      </c>
      <c r="AQ120" s="37">
        <f t="shared" si="12"/>
        <v>239.45999999999998</v>
      </c>
      <c r="AR120" s="42">
        <v>252</v>
      </c>
    </row>
    <row r="121" spans="1:44" ht="12" customHeight="1">
      <c r="A121" s="27">
        <v>83</v>
      </c>
      <c r="B121" s="44" t="s">
        <v>912</v>
      </c>
      <c r="C121" s="44" t="s">
        <v>913</v>
      </c>
      <c r="D121" s="46">
        <v>26.98</v>
      </c>
      <c r="E121" s="44" t="s">
        <v>915</v>
      </c>
      <c r="F121" s="46">
        <v>58.2</v>
      </c>
      <c r="G121" s="44" t="s">
        <v>916</v>
      </c>
      <c r="H121" s="44" t="s">
        <v>917</v>
      </c>
      <c r="I121" s="52" t="s">
        <v>918</v>
      </c>
      <c r="J121" s="47">
        <v>207.9</v>
      </c>
      <c r="K121" s="47">
        <v>339.7</v>
      </c>
      <c r="L121" s="48">
        <v>249</v>
      </c>
      <c r="M121" s="44" t="s">
        <v>919</v>
      </c>
      <c r="N121" s="44" t="s">
        <v>920</v>
      </c>
      <c r="O121" s="44" t="s">
        <v>921</v>
      </c>
      <c r="P121" s="4"/>
      <c r="Q121" s="27">
        <v>83</v>
      </c>
      <c r="R121" s="37">
        <f t="shared" si="0"/>
        <v>125.37</v>
      </c>
      <c r="S121" s="27">
        <v>83</v>
      </c>
      <c r="T121" s="37">
        <f t="shared" si="1"/>
        <v>140.79999999999998</v>
      </c>
      <c r="U121" s="27">
        <v>83</v>
      </c>
      <c r="V121" s="37">
        <f t="shared" si="2"/>
        <v>26.98</v>
      </c>
      <c r="W121" s="27">
        <v>83</v>
      </c>
      <c r="X121" s="37">
        <f t="shared" si="15"/>
        <v>64.930000000000007</v>
      </c>
      <c r="Y121" s="27">
        <v>83</v>
      </c>
      <c r="Z121" s="37">
        <f t="shared" si="4"/>
        <v>58.2</v>
      </c>
      <c r="AA121" s="27">
        <v>83</v>
      </c>
      <c r="AB121" s="37">
        <f t="shared" si="5"/>
        <v>335.29</v>
      </c>
      <c r="AC121" s="27">
        <v>83</v>
      </c>
      <c r="AD121" s="37">
        <f t="shared" si="14"/>
        <v>64.570000000000007</v>
      </c>
      <c r="AE121" s="27">
        <v>83</v>
      </c>
      <c r="AF121" s="37">
        <f t="shared" si="13"/>
        <v>74.16</v>
      </c>
      <c r="AG121" s="27">
        <v>83</v>
      </c>
      <c r="AH121" s="37">
        <f t="shared" si="8"/>
        <v>207.9</v>
      </c>
      <c r="AI121" s="27">
        <v>117</v>
      </c>
      <c r="AJ121" s="37">
        <f t="shared" si="9"/>
        <v>339.7</v>
      </c>
      <c r="AK121" s="27">
        <v>117</v>
      </c>
      <c r="AL121" s="42">
        <v>249</v>
      </c>
      <c r="AM121" s="37">
        <f t="shared" si="10"/>
        <v>123.84</v>
      </c>
      <c r="AN121" s="42">
        <v>249</v>
      </c>
      <c r="AO121" s="37">
        <f t="shared" si="11"/>
        <v>112.72</v>
      </c>
      <c r="AP121" s="42">
        <v>249</v>
      </c>
      <c r="AQ121" s="37">
        <f t="shared" si="12"/>
        <v>240.02999999999997</v>
      </c>
      <c r="AR121" s="42">
        <v>249</v>
      </c>
    </row>
    <row r="122" spans="1:44" ht="12" customHeight="1">
      <c r="A122" s="27">
        <v>82</v>
      </c>
      <c r="B122" s="31" t="s">
        <v>489</v>
      </c>
      <c r="C122" s="31" t="s">
        <v>922</v>
      </c>
      <c r="D122" s="32">
        <v>27.04</v>
      </c>
      <c r="E122" s="31" t="s">
        <v>923</v>
      </c>
      <c r="F122" s="32">
        <v>58.34</v>
      </c>
      <c r="G122" s="31" t="s">
        <v>924</v>
      </c>
      <c r="H122" s="31" t="s">
        <v>925</v>
      </c>
      <c r="I122" s="32" t="s">
        <v>926</v>
      </c>
      <c r="J122" s="33">
        <v>209.85</v>
      </c>
      <c r="K122" s="33">
        <v>342.8</v>
      </c>
      <c r="L122" s="27">
        <v>246</v>
      </c>
      <c r="M122" s="31" t="s">
        <v>927</v>
      </c>
      <c r="N122" s="31" t="s">
        <v>928</v>
      </c>
      <c r="O122" s="31" t="s">
        <v>929</v>
      </c>
      <c r="P122" s="4"/>
      <c r="Q122" s="27">
        <v>82</v>
      </c>
      <c r="R122" s="37">
        <f t="shared" si="0"/>
        <v>125.65999999999998</v>
      </c>
      <c r="S122" s="27">
        <v>82</v>
      </c>
      <c r="T122" s="37">
        <f t="shared" si="1"/>
        <v>141.10999999999999</v>
      </c>
      <c r="U122" s="27">
        <v>82</v>
      </c>
      <c r="V122" s="37">
        <f t="shared" si="2"/>
        <v>27.04</v>
      </c>
      <c r="W122" s="27">
        <v>82</v>
      </c>
      <c r="X122" s="37">
        <f t="shared" si="15"/>
        <v>65.11999999999999</v>
      </c>
      <c r="Y122" s="27">
        <v>82</v>
      </c>
      <c r="Z122" s="37">
        <f t="shared" si="4"/>
        <v>58.34</v>
      </c>
      <c r="AA122" s="27">
        <v>82</v>
      </c>
      <c r="AB122" s="37">
        <f t="shared" si="5"/>
        <v>336.07000000000005</v>
      </c>
      <c r="AC122" s="27">
        <v>82</v>
      </c>
      <c r="AD122" s="37">
        <f t="shared" si="14"/>
        <v>64.73</v>
      </c>
      <c r="AE122" s="27">
        <v>82</v>
      </c>
      <c r="AF122" s="37">
        <f t="shared" si="13"/>
        <v>74.36</v>
      </c>
      <c r="AG122" s="27">
        <v>82</v>
      </c>
      <c r="AH122" s="37">
        <f t="shared" si="8"/>
        <v>209.85</v>
      </c>
      <c r="AI122" s="27">
        <v>118</v>
      </c>
      <c r="AJ122" s="37">
        <f t="shared" si="9"/>
        <v>342.8</v>
      </c>
      <c r="AK122" s="27">
        <v>118</v>
      </c>
      <c r="AL122" s="42">
        <v>246</v>
      </c>
      <c r="AM122" s="37">
        <f t="shared" si="10"/>
        <v>124.17999999999999</v>
      </c>
      <c r="AN122" s="42">
        <v>246</v>
      </c>
      <c r="AO122" s="37">
        <f t="shared" si="11"/>
        <v>113.03999999999999</v>
      </c>
      <c r="AP122" s="42">
        <v>246</v>
      </c>
      <c r="AQ122" s="37">
        <f t="shared" si="12"/>
        <v>240.59999999999997</v>
      </c>
      <c r="AR122" s="42">
        <v>246</v>
      </c>
    </row>
    <row r="123" spans="1:44" ht="12" customHeight="1">
      <c r="A123" s="27">
        <v>81</v>
      </c>
      <c r="B123" s="44" t="s">
        <v>930</v>
      </c>
      <c r="C123" s="44" t="s">
        <v>931</v>
      </c>
      <c r="D123" s="46">
        <v>27.11</v>
      </c>
      <c r="E123" s="44" t="s">
        <v>932</v>
      </c>
      <c r="F123" s="46">
        <v>58.48</v>
      </c>
      <c r="G123" s="44" t="s">
        <v>933</v>
      </c>
      <c r="H123" s="44" t="s">
        <v>934</v>
      </c>
      <c r="I123" s="52" t="s">
        <v>935</v>
      </c>
      <c r="J123" s="47">
        <v>211.9</v>
      </c>
      <c r="K123" s="47">
        <v>345.9</v>
      </c>
      <c r="L123" s="48">
        <v>243</v>
      </c>
      <c r="M123" s="44" t="s">
        <v>936</v>
      </c>
      <c r="N123" s="44" t="s">
        <v>937</v>
      </c>
      <c r="O123" s="44" t="s">
        <v>938</v>
      </c>
      <c r="P123" s="4"/>
      <c r="Q123" s="27">
        <v>81</v>
      </c>
      <c r="R123" s="37">
        <f t="shared" si="0"/>
        <v>125.96000000000001</v>
      </c>
      <c r="S123" s="27">
        <v>81</v>
      </c>
      <c r="T123" s="37">
        <f t="shared" si="1"/>
        <v>141.44000000000003</v>
      </c>
      <c r="U123" s="27">
        <v>81</v>
      </c>
      <c r="V123" s="37">
        <f t="shared" si="2"/>
        <v>27.11</v>
      </c>
      <c r="W123" s="27">
        <v>81</v>
      </c>
      <c r="X123" s="37">
        <f t="shared" si="15"/>
        <v>65.3</v>
      </c>
      <c r="Y123" s="27">
        <v>81</v>
      </c>
      <c r="Z123" s="37">
        <f t="shared" si="4"/>
        <v>58.48</v>
      </c>
      <c r="AA123" s="27">
        <v>81</v>
      </c>
      <c r="AB123" s="37">
        <f t="shared" si="5"/>
        <v>336.84999999999997</v>
      </c>
      <c r="AC123" s="27">
        <v>81</v>
      </c>
      <c r="AD123" s="37">
        <f t="shared" si="14"/>
        <v>64.900000000000006</v>
      </c>
      <c r="AE123" s="27">
        <v>81</v>
      </c>
      <c r="AF123" s="37">
        <f t="shared" si="13"/>
        <v>74.56</v>
      </c>
      <c r="AG123" s="27">
        <v>81</v>
      </c>
      <c r="AH123" s="37">
        <f t="shared" si="8"/>
        <v>211.9</v>
      </c>
      <c r="AI123" s="27">
        <v>119</v>
      </c>
      <c r="AJ123" s="37">
        <f t="shared" si="9"/>
        <v>345.9</v>
      </c>
      <c r="AK123" s="27">
        <v>119</v>
      </c>
      <c r="AL123" s="42">
        <v>243</v>
      </c>
      <c r="AM123" s="37">
        <f t="shared" si="10"/>
        <v>124.52000000000001</v>
      </c>
      <c r="AN123" s="42">
        <v>243</v>
      </c>
      <c r="AO123" s="37">
        <f t="shared" si="11"/>
        <v>113.35999999999999</v>
      </c>
      <c r="AP123" s="42">
        <v>243</v>
      </c>
      <c r="AQ123" s="37">
        <f t="shared" si="12"/>
        <v>241.16999999999996</v>
      </c>
      <c r="AR123" s="42">
        <v>243</v>
      </c>
    </row>
    <row r="124" spans="1:44" ht="12" customHeight="1">
      <c r="A124" s="27">
        <v>80</v>
      </c>
      <c r="B124" s="31" t="s">
        <v>939</v>
      </c>
      <c r="C124" s="31" t="s">
        <v>940</v>
      </c>
      <c r="D124" s="32">
        <v>27.18</v>
      </c>
      <c r="E124" s="31" t="s">
        <v>941</v>
      </c>
      <c r="F124" s="32">
        <v>58.62</v>
      </c>
      <c r="G124" s="31" t="s">
        <v>942</v>
      </c>
      <c r="H124" s="31" t="s">
        <v>484</v>
      </c>
      <c r="I124" s="32" t="s">
        <v>943</v>
      </c>
      <c r="J124" s="33">
        <v>213.9</v>
      </c>
      <c r="K124" s="33">
        <v>349.05</v>
      </c>
      <c r="L124" s="27">
        <v>240</v>
      </c>
      <c r="M124" s="31" t="s">
        <v>944</v>
      </c>
      <c r="N124" s="31" t="s">
        <v>945</v>
      </c>
      <c r="O124" s="31" t="s">
        <v>946</v>
      </c>
      <c r="P124" s="4"/>
      <c r="Q124" s="27">
        <v>80</v>
      </c>
      <c r="R124" s="37">
        <f t="shared" si="0"/>
        <v>126.25999999999999</v>
      </c>
      <c r="S124" s="27">
        <v>80</v>
      </c>
      <c r="T124" s="37">
        <f t="shared" si="1"/>
        <v>141.77000000000001</v>
      </c>
      <c r="U124" s="27">
        <v>80</v>
      </c>
      <c r="V124" s="37">
        <f t="shared" si="2"/>
        <v>27.18</v>
      </c>
      <c r="W124" s="27">
        <v>80</v>
      </c>
      <c r="X124" s="37">
        <f t="shared" si="15"/>
        <v>65.489999999999995</v>
      </c>
      <c r="Y124" s="27">
        <v>80</v>
      </c>
      <c r="Z124" s="37">
        <f t="shared" si="4"/>
        <v>58.62</v>
      </c>
      <c r="AA124" s="27">
        <v>80</v>
      </c>
      <c r="AB124" s="37">
        <f t="shared" si="5"/>
        <v>337.64000000000004</v>
      </c>
      <c r="AC124" s="27">
        <v>80</v>
      </c>
      <c r="AD124" s="37">
        <f t="shared" si="14"/>
        <v>65.069999999999993</v>
      </c>
      <c r="AE124" s="27">
        <v>80</v>
      </c>
      <c r="AF124" s="37">
        <f t="shared" si="13"/>
        <v>74.75</v>
      </c>
      <c r="AG124" s="27">
        <v>80</v>
      </c>
      <c r="AH124" s="37">
        <f t="shared" si="8"/>
        <v>213.9</v>
      </c>
      <c r="AI124" s="27">
        <v>120</v>
      </c>
      <c r="AJ124" s="37">
        <f t="shared" si="9"/>
        <v>349.05</v>
      </c>
      <c r="AK124" s="27">
        <v>120</v>
      </c>
      <c r="AL124" s="42">
        <v>240</v>
      </c>
      <c r="AM124" s="37">
        <f t="shared" si="10"/>
        <v>124.86</v>
      </c>
      <c r="AN124" s="42">
        <v>240</v>
      </c>
      <c r="AO124" s="37">
        <f t="shared" si="11"/>
        <v>113.67</v>
      </c>
      <c r="AP124" s="42">
        <v>240</v>
      </c>
      <c r="AQ124" s="37">
        <f t="shared" si="12"/>
        <v>241.74</v>
      </c>
      <c r="AR124" s="42">
        <v>240</v>
      </c>
    </row>
    <row r="125" spans="1:44" ht="12" customHeight="1">
      <c r="A125" s="27">
        <v>79</v>
      </c>
      <c r="B125" s="44" t="s">
        <v>947</v>
      </c>
      <c r="C125" s="44" t="s">
        <v>948</v>
      </c>
      <c r="D125" s="46">
        <v>27.25</v>
      </c>
      <c r="E125" s="44" t="s">
        <v>514</v>
      </c>
      <c r="F125" s="46">
        <v>58.76</v>
      </c>
      <c r="G125" s="44" t="s">
        <v>949</v>
      </c>
      <c r="H125" s="44" t="s">
        <v>950</v>
      </c>
      <c r="I125" s="52" t="s">
        <v>951</v>
      </c>
      <c r="J125" s="47">
        <v>215.95</v>
      </c>
      <c r="K125" s="47">
        <v>352.2</v>
      </c>
      <c r="L125" s="48">
        <v>237</v>
      </c>
      <c r="M125" s="44" t="s">
        <v>952</v>
      </c>
      <c r="N125" s="44" t="s">
        <v>953</v>
      </c>
      <c r="O125" s="44" t="s">
        <v>954</v>
      </c>
      <c r="P125" s="4"/>
      <c r="Q125" s="27">
        <v>79</v>
      </c>
      <c r="R125" s="37">
        <f t="shared" si="0"/>
        <v>126.56</v>
      </c>
      <c r="S125" s="27">
        <v>79</v>
      </c>
      <c r="T125" s="37">
        <f t="shared" si="1"/>
        <v>142.1</v>
      </c>
      <c r="U125" s="27">
        <v>79</v>
      </c>
      <c r="V125" s="37">
        <f t="shared" si="2"/>
        <v>27.25</v>
      </c>
      <c r="W125" s="27">
        <v>79</v>
      </c>
      <c r="X125" s="37">
        <f t="shared" si="15"/>
        <v>65.680000000000007</v>
      </c>
      <c r="Y125" s="27">
        <v>79</v>
      </c>
      <c r="Z125" s="37">
        <f t="shared" si="4"/>
        <v>58.76</v>
      </c>
      <c r="AA125" s="27">
        <v>79</v>
      </c>
      <c r="AB125" s="37">
        <f t="shared" si="5"/>
        <v>338.43</v>
      </c>
      <c r="AC125" s="27">
        <v>79</v>
      </c>
      <c r="AD125" s="37">
        <f t="shared" si="14"/>
        <v>65.239999999999995</v>
      </c>
      <c r="AE125" s="27">
        <v>79</v>
      </c>
      <c r="AF125" s="37">
        <f t="shared" si="13"/>
        <v>74.95</v>
      </c>
      <c r="AG125" s="27">
        <v>79</v>
      </c>
      <c r="AH125" s="37">
        <f t="shared" si="8"/>
        <v>215.95</v>
      </c>
      <c r="AI125" s="27">
        <v>121</v>
      </c>
      <c r="AJ125" s="37">
        <f t="shared" si="9"/>
        <v>352.2</v>
      </c>
      <c r="AK125" s="27">
        <v>121</v>
      </c>
      <c r="AL125" s="42">
        <v>237</v>
      </c>
      <c r="AM125" s="37">
        <f t="shared" si="10"/>
        <v>125.20000000000002</v>
      </c>
      <c r="AN125" s="42">
        <v>237</v>
      </c>
      <c r="AO125" s="37">
        <f t="shared" si="11"/>
        <v>113.99000000000001</v>
      </c>
      <c r="AP125" s="42">
        <v>237</v>
      </c>
      <c r="AQ125" s="37">
        <f t="shared" si="12"/>
        <v>242.32</v>
      </c>
      <c r="AR125" s="42">
        <v>237</v>
      </c>
    </row>
    <row r="126" spans="1:44" ht="12" customHeight="1">
      <c r="A126" s="27">
        <v>78</v>
      </c>
      <c r="B126" s="31" t="s">
        <v>955</v>
      </c>
      <c r="C126" s="31" t="s">
        <v>956</v>
      </c>
      <c r="D126" s="32">
        <v>27.32</v>
      </c>
      <c r="E126" s="31" t="s">
        <v>957</v>
      </c>
      <c r="F126" s="32">
        <v>58.9</v>
      </c>
      <c r="G126" s="31" t="s">
        <v>958</v>
      </c>
      <c r="H126" s="31" t="s">
        <v>959</v>
      </c>
      <c r="I126" s="32" t="s">
        <v>960</v>
      </c>
      <c r="J126" s="33">
        <v>218</v>
      </c>
      <c r="K126" s="33">
        <v>355.4</v>
      </c>
      <c r="L126" s="27">
        <v>234</v>
      </c>
      <c r="M126" s="31" t="s">
        <v>961</v>
      </c>
      <c r="N126" s="31" t="s">
        <v>962</v>
      </c>
      <c r="O126" s="31" t="s">
        <v>963</v>
      </c>
      <c r="P126" s="4"/>
      <c r="Q126" s="27">
        <v>78</v>
      </c>
      <c r="R126" s="37">
        <f t="shared" si="0"/>
        <v>126.86</v>
      </c>
      <c r="S126" s="27">
        <v>78</v>
      </c>
      <c r="T126" s="37">
        <f t="shared" si="1"/>
        <v>142.42999999999998</v>
      </c>
      <c r="U126" s="27">
        <v>78</v>
      </c>
      <c r="V126" s="37">
        <f t="shared" si="2"/>
        <v>27.32</v>
      </c>
      <c r="W126" s="27">
        <v>78</v>
      </c>
      <c r="X126" s="37">
        <f t="shared" si="15"/>
        <v>65.88000000000001</v>
      </c>
      <c r="Y126" s="27">
        <v>78</v>
      </c>
      <c r="Z126" s="37">
        <f t="shared" si="4"/>
        <v>58.9</v>
      </c>
      <c r="AA126" s="27">
        <v>78</v>
      </c>
      <c r="AB126" s="37">
        <f t="shared" si="5"/>
        <v>339.23</v>
      </c>
      <c r="AC126" s="27">
        <v>78</v>
      </c>
      <c r="AD126" s="37">
        <f t="shared" si="14"/>
        <v>65.400000000000006</v>
      </c>
      <c r="AE126" s="27">
        <v>78</v>
      </c>
      <c r="AF126" s="37">
        <f t="shared" si="13"/>
        <v>75.149999999999991</v>
      </c>
      <c r="AG126" s="27">
        <v>78</v>
      </c>
      <c r="AH126" s="37">
        <f t="shared" si="8"/>
        <v>218</v>
      </c>
      <c r="AI126" s="27">
        <v>122</v>
      </c>
      <c r="AJ126" s="37">
        <f t="shared" si="9"/>
        <v>355.4</v>
      </c>
      <c r="AK126" s="27">
        <v>122</v>
      </c>
      <c r="AL126" s="42">
        <v>234</v>
      </c>
      <c r="AM126" s="37">
        <f t="shared" si="10"/>
        <v>125.54999999999998</v>
      </c>
      <c r="AN126" s="42">
        <v>234</v>
      </c>
      <c r="AO126" s="37">
        <f t="shared" si="11"/>
        <v>114.32000000000001</v>
      </c>
      <c r="AP126" s="42">
        <v>234</v>
      </c>
      <c r="AQ126" s="37">
        <f t="shared" si="12"/>
        <v>242.89999999999998</v>
      </c>
      <c r="AR126" s="42">
        <v>234</v>
      </c>
    </row>
    <row r="127" spans="1:44" ht="12" customHeight="1">
      <c r="A127" s="27">
        <v>77</v>
      </c>
      <c r="B127" s="44" t="s">
        <v>964</v>
      </c>
      <c r="C127" s="44" t="s">
        <v>965</v>
      </c>
      <c r="D127" s="46">
        <v>27.39</v>
      </c>
      <c r="E127" s="44" t="s">
        <v>966</v>
      </c>
      <c r="F127" s="46">
        <v>59.04</v>
      </c>
      <c r="G127" s="44" t="s">
        <v>968</v>
      </c>
      <c r="H127" s="44" t="s">
        <v>969</v>
      </c>
      <c r="I127" s="52" t="s">
        <v>970</v>
      </c>
      <c r="J127" s="47">
        <v>220.1</v>
      </c>
      <c r="K127" s="47">
        <v>358.65</v>
      </c>
      <c r="L127" s="48">
        <v>231</v>
      </c>
      <c r="M127" s="44" t="s">
        <v>971</v>
      </c>
      <c r="N127" s="44" t="s">
        <v>972</v>
      </c>
      <c r="O127" s="44" t="s">
        <v>973</v>
      </c>
      <c r="P127" s="4"/>
      <c r="Q127" s="27">
        <v>77</v>
      </c>
      <c r="R127" s="37">
        <f t="shared" si="0"/>
        <v>127.16000000000001</v>
      </c>
      <c r="S127" s="27">
        <v>77</v>
      </c>
      <c r="T127" s="37">
        <f t="shared" si="1"/>
        <v>142.77000000000001</v>
      </c>
      <c r="U127" s="27">
        <v>77</v>
      </c>
      <c r="V127" s="37">
        <f t="shared" si="2"/>
        <v>27.39</v>
      </c>
      <c r="W127" s="27">
        <v>77</v>
      </c>
      <c r="X127" s="37">
        <f t="shared" si="15"/>
        <v>66.069999999999993</v>
      </c>
      <c r="Y127" s="27">
        <v>77</v>
      </c>
      <c r="Z127" s="37">
        <f t="shared" si="4"/>
        <v>59.04</v>
      </c>
      <c r="AA127" s="27">
        <v>77</v>
      </c>
      <c r="AB127" s="37">
        <f t="shared" si="5"/>
        <v>340.01999999999992</v>
      </c>
      <c r="AC127" s="27">
        <v>77</v>
      </c>
      <c r="AD127" s="37">
        <f t="shared" si="14"/>
        <v>65.58</v>
      </c>
      <c r="AE127" s="27">
        <v>77</v>
      </c>
      <c r="AF127" s="37">
        <f t="shared" si="13"/>
        <v>75.350000000000009</v>
      </c>
      <c r="AG127" s="27">
        <v>77</v>
      </c>
      <c r="AH127" s="37">
        <f t="shared" si="8"/>
        <v>220.1</v>
      </c>
      <c r="AI127" s="27">
        <v>123</v>
      </c>
      <c r="AJ127" s="37">
        <f t="shared" si="9"/>
        <v>358.65</v>
      </c>
      <c r="AK127" s="27">
        <v>123</v>
      </c>
      <c r="AL127" s="42">
        <v>231</v>
      </c>
      <c r="AM127" s="37">
        <f t="shared" si="10"/>
        <v>125.89000000000001</v>
      </c>
      <c r="AN127" s="42">
        <v>231</v>
      </c>
      <c r="AO127" s="37">
        <f t="shared" si="11"/>
        <v>114.64</v>
      </c>
      <c r="AP127" s="42">
        <v>231</v>
      </c>
      <c r="AQ127" s="37">
        <f t="shared" si="12"/>
        <v>243.48000000000002</v>
      </c>
      <c r="AR127" s="42">
        <v>231</v>
      </c>
    </row>
    <row r="128" spans="1:44" ht="12" customHeight="1">
      <c r="A128" s="27">
        <v>76</v>
      </c>
      <c r="B128" s="31" t="s">
        <v>974</v>
      </c>
      <c r="C128" s="31" t="s">
        <v>975</v>
      </c>
      <c r="D128" s="32">
        <v>27.45</v>
      </c>
      <c r="E128" s="31" t="s">
        <v>976</v>
      </c>
      <c r="F128" s="32">
        <v>59.18</v>
      </c>
      <c r="G128" s="31" t="s">
        <v>977</v>
      </c>
      <c r="H128" s="31" t="s">
        <v>978</v>
      </c>
      <c r="I128" s="32" t="s">
        <v>979</v>
      </c>
      <c r="J128" s="33">
        <v>222.2</v>
      </c>
      <c r="K128" s="33">
        <v>361.9</v>
      </c>
      <c r="L128" s="27">
        <v>228</v>
      </c>
      <c r="M128" s="31" t="s">
        <v>980</v>
      </c>
      <c r="N128" s="31" t="s">
        <v>981</v>
      </c>
      <c r="O128" s="31" t="s">
        <v>982</v>
      </c>
      <c r="P128" s="4"/>
      <c r="Q128" s="27">
        <v>76</v>
      </c>
      <c r="R128" s="37">
        <f t="shared" si="0"/>
        <v>127.46000000000002</v>
      </c>
      <c r="S128" s="27">
        <v>76</v>
      </c>
      <c r="T128" s="37">
        <f t="shared" si="1"/>
        <v>143.09999999999997</v>
      </c>
      <c r="U128" s="27">
        <v>76</v>
      </c>
      <c r="V128" s="37">
        <f t="shared" si="2"/>
        <v>27.45</v>
      </c>
      <c r="W128" s="27">
        <v>76</v>
      </c>
      <c r="X128" s="37">
        <f t="shared" si="15"/>
        <v>66.260000000000005</v>
      </c>
      <c r="Y128" s="27">
        <v>76</v>
      </c>
      <c r="Z128" s="37">
        <f t="shared" si="4"/>
        <v>59.18</v>
      </c>
      <c r="AA128" s="27">
        <v>76</v>
      </c>
      <c r="AB128" s="37">
        <f t="shared" si="5"/>
        <v>340.83</v>
      </c>
      <c r="AC128" s="27">
        <v>76</v>
      </c>
      <c r="AD128" s="37">
        <f t="shared" si="14"/>
        <v>65.750000000000014</v>
      </c>
      <c r="AE128" s="27">
        <v>76</v>
      </c>
      <c r="AF128" s="37">
        <f t="shared" si="13"/>
        <v>75.56</v>
      </c>
      <c r="AG128" s="27">
        <v>76</v>
      </c>
      <c r="AH128" s="37">
        <f t="shared" si="8"/>
        <v>222.2</v>
      </c>
      <c r="AI128" s="27">
        <v>124</v>
      </c>
      <c r="AJ128" s="37">
        <f t="shared" si="9"/>
        <v>361.9</v>
      </c>
      <c r="AK128" s="27">
        <v>124</v>
      </c>
      <c r="AL128" s="42">
        <v>228</v>
      </c>
      <c r="AM128" s="37">
        <f t="shared" si="10"/>
        <v>126.24000000000001</v>
      </c>
      <c r="AN128" s="42">
        <v>228</v>
      </c>
      <c r="AO128" s="37">
        <f t="shared" si="11"/>
        <v>114.96</v>
      </c>
      <c r="AP128" s="42">
        <v>228</v>
      </c>
      <c r="AQ128" s="37">
        <f t="shared" si="12"/>
        <v>244.06</v>
      </c>
      <c r="AR128" s="42">
        <v>228</v>
      </c>
    </row>
    <row r="129" spans="1:44" ht="12" customHeight="1">
      <c r="A129" s="27">
        <v>75</v>
      </c>
      <c r="B129" s="44" t="s">
        <v>553</v>
      </c>
      <c r="C129" s="44" t="s">
        <v>983</v>
      </c>
      <c r="D129" s="46">
        <v>27.52</v>
      </c>
      <c r="E129" s="44" t="s">
        <v>984</v>
      </c>
      <c r="F129" s="46">
        <v>59.32</v>
      </c>
      <c r="G129" s="44" t="s">
        <v>985</v>
      </c>
      <c r="H129" s="44" t="s">
        <v>986</v>
      </c>
      <c r="I129" s="52" t="s">
        <v>987</v>
      </c>
      <c r="J129" s="47">
        <v>224.35</v>
      </c>
      <c r="K129" s="47">
        <v>365.2</v>
      </c>
      <c r="L129" s="48">
        <v>225</v>
      </c>
      <c r="M129" s="44" t="s">
        <v>988</v>
      </c>
      <c r="N129" s="44" t="s">
        <v>989</v>
      </c>
      <c r="O129" s="44" t="s">
        <v>990</v>
      </c>
      <c r="P129" s="4"/>
      <c r="Q129" s="27">
        <v>75</v>
      </c>
      <c r="R129" s="37">
        <f t="shared" si="0"/>
        <v>127.77000000000002</v>
      </c>
      <c r="S129" s="27">
        <v>75</v>
      </c>
      <c r="T129" s="37">
        <f t="shared" si="1"/>
        <v>143.44000000000003</v>
      </c>
      <c r="U129" s="27">
        <v>75</v>
      </c>
      <c r="V129" s="37">
        <f t="shared" si="2"/>
        <v>27.52</v>
      </c>
      <c r="W129" s="27">
        <v>75</v>
      </c>
      <c r="X129" s="37">
        <f t="shared" si="15"/>
        <v>66.459999999999994</v>
      </c>
      <c r="Y129" s="27">
        <v>75</v>
      </c>
      <c r="Z129" s="37">
        <f t="shared" si="4"/>
        <v>59.32</v>
      </c>
      <c r="AA129" s="27">
        <v>75</v>
      </c>
      <c r="AB129" s="37">
        <f t="shared" si="5"/>
        <v>341.63</v>
      </c>
      <c r="AC129" s="27">
        <v>75</v>
      </c>
      <c r="AD129" s="37">
        <f t="shared" si="14"/>
        <v>65.92</v>
      </c>
      <c r="AE129" s="27">
        <v>75</v>
      </c>
      <c r="AF129" s="37">
        <f t="shared" si="13"/>
        <v>75.759999999999991</v>
      </c>
      <c r="AG129" s="27">
        <v>75</v>
      </c>
      <c r="AH129" s="37">
        <f t="shared" si="8"/>
        <v>224.35</v>
      </c>
      <c r="AI129" s="27">
        <v>125</v>
      </c>
      <c r="AJ129" s="37">
        <f t="shared" si="9"/>
        <v>365.2</v>
      </c>
      <c r="AK129" s="27">
        <v>125</v>
      </c>
      <c r="AL129" s="42">
        <v>225</v>
      </c>
      <c r="AM129" s="37">
        <f t="shared" si="10"/>
        <v>126.59000000000002</v>
      </c>
      <c r="AN129" s="42">
        <v>225</v>
      </c>
      <c r="AO129" s="37">
        <f t="shared" si="11"/>
        <v>115.28999999999999</v>
      </c>
      <c r="AP129" s="42">
        <v>225</v>
      </c>
      <c r="AQ129" s="37">
        <f t="shared" si="12"/>
        <v>244.64999999999998</v>
      </c>
      <c r="AR129" s="42">
        <v>225</v>
      </c>
    </row>
    <row r="130" spans="1:44" ht="12" customHeight="1">
      <c r="A130" s="27">
        <v>74</v>
      </c>
      <c r="B130" s="31" t="s">
        <v>991</v>
      </c>
      <c r="C130" s="31" t="s">
        <v>992</v>
      </c>
      <c r="D130" s="32">
        <v>27.59</v>
      </c>
      <c r="E130" s="31" t="s">
        <v>993</v>
      </c>
      <c r="F130" s="32">
        <v>59.47</v>
      </c>
      <c r="G130" s="31" t="s">
        <v>994</v>
      </c>
      <c r="H130" s="31" t="s">
        <v>995</v>
      </c>
      <c r="I130" s="32" t="s">
        <v>996</v>
      </c>
      <c r="J130" s="33">
        <v>226.5</v>
      </c>
      <c r="K130" s="33">
        <v>368.5</v>
      </c>
      <c r="L130" s="27">
        <v>222</v>
      </c>
      <c r="M130" s="31" t="s">
        <v>997</v>
      </c>
      <c r="N130" s="31" t="s">
        <v>998</v>
      </c>
      <c r="O130" s="31" t="s">
        <v>999</v>
      </c>
      <c r="P130" s="4"/>
      <c r="Q130" s="27">
        <v>74</v>
      </c>
      <c r="R130" s="37">
        <f t="shared" si="0"/>
        <v>128.07</v>
      </c>
      <c r="S130" s="27">
        <v>74</v>
      </c>
      <c r="T130" s="37">
        <f t="shared" si="1"/>
        <v>143.78</v>
      </c>
      <c r="U130" s="27">
        <v>74</v>
      </c>
      <c r="V130" s="37">
        <f t="shared" si="2"/>
        <v>27.59</v>
      </c>
      <c r="W130" s="27">
        <v>74</v>
      </c>
      <c r="X130" s="37">
        <f t="shared" si="15"/>
        <v>66.650000000000006</v>
      </c>
      <c r="Y130" s="27">
        <v>74</v>
      </c>
      <c r="Z130" s="37">
        <f t="shared" si="4"/>
        <v>59.47</v>
      </c>
      <c r="AA130" s="27">
        <v>74</v>
      </c>
      <c r="AB130" s="37">
        <f t="shared" si="5"/>
        <v>342.44000000000005</v>
      </c>
      <c r="AC130" s="27">
        <v>74</v>
      </c>
      <c r="AD130" s="37">
        <f t="shared" si="14"/>
        <v>66.089999999999989</v>
      </c>
      <c r="AE130" s="27">
        <v>74</v>
      </c>
      <c r="AF130" s="37">
        <f t="shared" si="13"/>
        <v>75.959999999999994</v>
      </c>
      <c r="AG130" s="27">
        <v>74</v>
      </c>
      <c r="AH130" s="37">
        <f t="shared" si="8"/>
        <v>226.5</v>
      </c>
      <c r="AI130" s="27">
        <v>126</v>
      </c>
      <c r="AJ130" s="37">
        <f t="shared" si="9"/>
        <v>368.5</v>
      </c>
      <c r="AK130" s="27">
        <v>126</v>
      </c>
      <c r="AL130" s="42">
        <v>222</v>
      </c>
      <c r="AM130" s="37">
        <f t="shared" si="10"/>
        <v>126.94</v>
      </c>
      <c r="AN130" s="42">
        <v>222</v>
      </c>
      <c r="AO130" s="37">
        <f t="shared" si="11"/>
        <v>115.62000000000002</v>
      </c>
      <c r="AP130" s="42">
        <v>222</v>
      </c>
      <c r="AQ130" s="37">
        <f t="shared" si="12"/>
        <v>245.24</v>
      </c>
      <c r="AR130" s="42">
        <v>222</v>
      </c>
    </row>
    <row r="131" spans="1:44" ht="12" customHeight="1">
      <c r="A131" s="27">
        <v>73</v>
      </c>
      <c r="B131" s="44" t="s">
        <v>1000</v>
      </c>
      <c r="C131" s="44" t="s">
        <v>1001</v>
      </c>
      <c r="D131" s="46">
        <v>27.66</v>
      </c>
      <c r="E131" s="44" t="s">
        <v>1002</v>
      </c>
      <c r="F131" s="46">
        <v>59.61</v>
      </c>
      <c r="G131" s="44" t="s">
        <v>1003</v>
      </c>
      <c r="H131" s="44" t="s">
        <v>976</v>
      </c>
      <c r="I131" s="52" t="s">
        <v>1004</v>
      </c>
      <c r="J131" s="47">
        <v>228.65</v>
      </c>
      <c r="K131" s="47">
        <v>371.85</v>
      </c>
      <c r="L131" s="48">
        <v>219</v>
      </c>
      <c r="M131" s="44" t="s">
        <v>1005</v>
      </c>
      <c r="N131" s="44" t="s">
        <v>1006</v>
      </c>
      <c r="O131" s="44" t="s">
        <v>1007</v>
      </c>
      <c r="P131" s="4"/>
      <c r="Q131" s="27">
        <v>73</v>
      </c>
      <c r="R131" s="37">
        <f t="shared" si="0"/>
        <v>128.38000000000002</v>
      </c>
      <c r="S131" s="27">
        <v>73</v>
      </c>
      <c r="T131" s="37">
        <f t="shared" si="1"/>
        <v>144.12</v>
      </c>
      <c r="U131" s="27">
        <v>73</v>
      </c>
      <c r="V131" s="37">
        <f t="shared" si="2"/>
        <v>27.66</v>
      </c>
      <c r="W131" s="27">
        <v>73</v>
      </c>
      <c r="X131" s="37">
        <f t="shared" si="15"/>
        <v>66.850000000000009</v>
      </c>
      <c r="Y131" s="27">
        <v>73</v>
      </c>
      <c r="Z131" s="37">
        <f t="shared" si="4"/>
        <v>59.61</v>
      </c>
      <c r="AA131" s="27">
        <v>73</v>
      </c>
      <c r="AB131" s="37">
        <f t="shared" si="5"/>
        <v>343.26000000000005</v>
      </c>
      <c r="AC131" s="27">
        <v>73</v>
      </c>
      <c r="AD131" s="37">
        <f t="shared" si="14"/>
        <v>66.260000000000005</v>
      </c>
      <c r="AE131" s="27">
        <v>73</v>
      </c>
      <c r="AF131" s="37">
        <f t="shared" si="13"/>
        <v>76.17</v>
      </c>
      <c r="AG131" s="27">
        <v>73</v>
      </c>
      <c r="AH131" s="37">
        <f t="shared" si="8"/>
        <v>228.65</v>
      </c>
      <c r="AI131" s="27">
        <v>127</v>
      </c>
      <c r="AJ131" s="37">
        <f t="shared" si="9"/>
        <v>371.85</v>
      </c>
      <c r="AK131" s="27">
        <v>127</v>
      </c>
      <c r="AL131" s="42">
        <v>219</v>
      </c>
      <c r="AM131" s="37">
        <f t="shared" si="10"/>
        <v>127.29000000000002</v>
      </c>
      <c r="AN131" s="42">
        <v>219</v>
      </c>
      <c r="AO131" s="37">
        <f t="shared" si="11"/>
        <v>115.95</v>
      </c>
      <c r="AP131" s="42">
        <v>219</v>
      </c>
      <c r="AQ131" s="37">
        <f t="shared" si="12"/>
        <v>245.82999999999998</v>
      </c>
      <c r="AR131" s="42">
        <v>219</v>
      </c>
    </row>
    <row r="132" spans="1:44" ht="12" customHeight="1">
      <c r="A132" s="27">
        <v>72</v>
      </c>
      <c r="B132" s="31" t="s">
        <v>1008</v>
      </c>
      <c r="C132" s="31" t="s">
        <v>1009</v>
      </c>
      <c r="D132" s="32">
        <v>27.74</v>
      </c>
      <c r="E132" s="31" t="s">
        <v>1010</v>
      </c>
      <c r="F132" s="32">
        <v>59.75</v>
      </c>
      <c r="G132" s="31" t="s">
        <v>1011</v>
      </c>
      <c r="H132" s="31" t="s">
        <v>1012</v>
      </c>
      <c r="I132" s="32" t="s">
        <v>1013</v>
      </c>
      <c r="J132" s="33">
        <v>230.85</v>
      </c>
      <c r="K132" s="33">
        <v>375.2</v>
      </c>
      <c r="L132" s="27">
        <v>216</v>
      </c>
      <c r="M132" s="31" t="s">
        <v>1014</v>
      </c>
      <c r="N132" s="31" t="s">
        <v>1015</v>
      </c>
      <c r="O132" s="31" t="s">
        <v>1016</v>
      </c>
      <c r="P132" s="4"/>
      <c r="Q132" s="27">
        <v>72</v>
      </c>
      <c r="R132" s="37">
        <f t="shared" si="0"/>
        <v>128.69</v>
      </c>
      <c r="S132" s="27">
        <v>72</v>
      </c>
      <c r="T132" s="37">
        <f t="shared" si="1"/>
        <v>144.45999999999998</v>
      </c>
      <c r="U132" s="27">
        <v>72</v>
      </c>
      <c r="V132" s="37">
        <f t="shared" si="2"/>
        <v>27.74</v>
      </c>
      <c r="W132" s="27">
        <v>72</v>
      </c>
      <c r="X132" s="37">
        <f t="shared" si="15"/>
        <v>67.05</v>
      </c>
      <c r="Y132" s="27">
        <v>72</v>
      </c>
      <c r="Z132" s="37">
        <f t="shared" si="4"/>
        <v>59.75</v>
      </c>
      <c r="AA132" s="27">
        <v>72</v>
      </c>
      <c r="AB132" s="37">
        <f t="shared" si="5"/>
        <v>344.08000000000004</v>
      </c>
      <c r="AC132" s="27">
        <v>72</v>
      </c>
      <c r="AD132" s="37">
        <f t="shared" si="14"/>
        <v>66.44</v>
      </c>
      <c r="AE132" s="27">
        <v>72</v>
      </c>
      <c r="AF132" s="37">
        <f t="shared" si="13"/>
        <v>76.36999999999999</v>
      </c>
      <c r="AG132" s="27">
        <v>72</v>
      </c>
      <c r="AH132" s="37">
        <f t="shared" si="8"/>
        <v>230.85</v>
      </c>
      <c r="AI132" s="27">
        <v>128</v>
      </c>
      <c r="AJ132" s="37">
        <f t="shared" si="9"/>
        <v>375.2</v>
      </c>
      <c r="AK132" s="27">
        <v>128</v>
      </c>
      <c r="AL132" s="42">
        <v>216</v>
      </c>
      <c r="AM132" s="37">
        <f t="shared" si="10"/>
        <v>127.65</v>
      </c>
      <c r="AN132" s="42">
        <v>216</v>
      </c>
      <c r="AO132" s="37">
        <f t="shared" si="11"/>
        <v>116.28000000000002</v>
      </c>
      <c r="AP132" s="42">
        <v>216</v>
      </c>
      <c r="AQ132" s="37">
        <f t="shared" si="12"/>
        <v>246.43</v>
      </c>
      <c r="AR132" s="42">
        <v>216</v>
      </c>
    </row>
    <row r="133" spans="1:44" ht="12" customHeight="1">
      <c r="A133" s="27">
        <v>71</v>
      </c>
      <c r="B133" s="44" t="s">
        <v>1017</v>
      </c>
      <c r="C133" s="44" t="s">
        <v>1018</v>
      </c>
      <c r="D133" s="46">
        <v>27.81</v>
      </c>
      <c r="E133" s="44" t="s">
        <v>591</v>
      </c>
      <c r="F133" s="46">
        <v>59.9</v>
      </c>
      <c r="G133" s="44" t="s">
        <v>1019</v>
      </c>
      <c r="H133" s="44" t="s">
        <v>562</v>
      </c>
      <c r="I133" s="52" t="s">
        <v>1020</v>
      </c>
      <c r="J133" s="47">
        <v>233.1</v>
      </c>
      <c r="K133" s="47">
        <v>378.6</v>
      </c>
      <c r="L133" s="48">
        <v>213</v>
      </c>
      <c r="M133" s="44" t="s">
        <v>1021</v>
      </c>
      <c r="N133" s="44" t="s">
        <v>1022</v>
      </c>
      <c r="O133" s="44" t="s">
        <v>1023</v>
      </c>
      <c r="P133" s="4"/>
      <c r="Q133" s="27">
        <v>71</v>
      </c>
      <c r="R133" s="37">
        <f t="shared" si="0"/>
        <v>129</v>
      </c>
      <c r="S133" s="27">
        <v>71</v>
      </c>
      <c r="T133" s="37">
        <f t="shared" si="1"/>
        <v>144.80000000000001</v>
      </c>
      <c r="U133" s="27">
        <v>71</v>
      </c>
      <c r="V133" s="37">
        <f t="shared" si="2"/>
        <v>27.81</v>
      </c>
      <c r="W133" s="27">
        <v>71</v>
      </c>
      <c r="X133" s="37">
        <f t="shared" si="15"/>
        <v>67.25</v>
      </c>
      <c r="Y133" s="27">
        <v>71</v>
      </c>
      <c r="Z133" s="37">
        <f t="shared" si="4"/>
        <v>59.9</v>
      </c>
      <c r="AA133" s="27">
        <v>71</v>
      </c>
      <c r="AB133" s="37">
        <f t="shared" si="5"/>
        <v>344.9</v>
      </c>
      <c r="AC133" s="27">
        <v>71</v>
      </c>
      <c r="AD133" s="37">
        <f t="shared" si="14"/>
        <v>66.61</v>
      </c>
      <c r="AE133" s="27">
        <v>71</v>
      </c>
      <c r="AF133" s="37">
        <f t="shared" si="13"/>
        <v>76.58</v>
      </c>
      <c r="AG133" s="27">
        <v>71</v>
      </c>
      <c r="AH133" s="37">
        <f t="shared" si="8"/>
        <v>233.1</v>
      </c>
      <c r="AI133" s="27">
        <v>129</v>
      </c>
      <c r="AJ133" s="37">
        <f t="shared" si="9"/>
        <v>378.6</v>
      </c>
      <c r="AK133" s="27">
        <v>129</v>
      </c>
      <c r="AL133" s="42">
        <v>213</v>
      </c>
      <c r="AM133" s="37">
        <f t="shared" si="10"/>
        <v>128</v>
      </c>
      <c r="AN133" s="42">
        <v>213</v>
      </c>
      <c r="AO133" s="37">
        <f t="shared" si="11"/>
        <v>116.61999999999999</v>
      </c>
      <c r="AP133" s="42">
        <v>213</v>
      </c>
      <c r="AQ133" s="37">
        <f t="shared" si="12"/>
        <v>247.02999999999997</v>
      </c>
      <c r="AR133" s="42">
        <v>213</v>
      </c>
    </row>
    <row r="134" spans="1:44" ht="12" customHeight="1">
      <c r="A134" s="27">
        <v>70</v>
      </c>
      <c r="B134" s="31" t="s">
        <v>1025</v>
      </c>
      <c r="C134" s="31" t="s">
        <v>1026</v>
      </c>
      <c r="D134" s="32">
        <v>27.88</v>
      </c>
      <c r="E134" s="31" t="s">
        <v>1027</v>
      </c>
      <c r="F134" s="31" t="s">
        <v>221</v>
      </c>
      <c r="G134" s="31" t="s">
        <v>1028</v>
      </c>
      <c r="H134" s="31" t="s">
        <v>1029</v>
      </c>
      <c r="I134" s="32" t="s">
        <v>1030</v>
      </c>
      <c r="J134" s="33">
        <v>235.3</v>
      </c>
      <c r="K134" s="33">
        <v>382.05</v>
      </c>
      <c r="L134" s="27">
        <v>210</v>
      </c>
      <c r="M134" s="31" t="s">
        <v>1031</v>
      </c>
      <c r="N134" s="31" t="s">
        <v>1032</v>
      </c>
      <c r="O134" s="31" t="s">
        <v>1033</v>
      </c>
      <c r="P134" s="4"/>
      <c r="Q134" s="27">
        <v>70</v>
      </c>
      <c r="R134" s="37">
        <f t="shared" si="0"/>
        <v>129.31</v>
      </c>
      <c r="S134" s="27">
        <v>70</v>
      </c>
      <c r="T134" s="37">
        <f t="shared" si="1"/>
        <v>145.15</v>
      </c>
      <c r="U134" s="27">
        <v>70</v>
      </c>
      <c r="V134" s="37">
        <f t="shared" si="2"/>
        <v>27.88</v>
      </c>
      <c r="W134" s="27">
        <v>70</v>
      </c>
      <c r="X134" s="37">
        <f t="shared" si="15"/>
        <v>67.460000000000008</v>
      </c>
      <c r="Y134" s="27">
        <v>70</v>
      </c>
      <c r="Z134" s="37">
        <f t="shared" ref="Z134:Z204" si="16">F134*86400</f>
        <v>60.04999999999999</v>
      </c>
      <c r="AA134" s="27">
        <v>70</v>
      </c>
      <c r="AB134" s="37">
        <f t="shared" si="5"/>
        <v>345.72</v>
      </c>
      <c r="AC134" s="27">
        <v>70</v>
      </c>
      <c r="AD134" s="37">
        <f t="shared" si="14"/>
        <v>66.789999999999992</v>
      </c>
      <c r="AE134" s="27">
        <v>70</v>
      </c>
      <c r="AF134" s="37">
        <f t="shared" si="13"/>
        <v>76.790000000000006</v>
      </c>
      <c r="AG134" s="27">
        <v>70</v>
      </c>
      <c r="AH134" s="37">
        <f t="shared" si="8"/>
        <v>235.3</v>
      </c>
      <c r="AI134" s="27">
        <v>130</v>
      </c>
      <c r="AJ134" s="37">
        <f t="shared" si="9"/>
        <v>382.05</v>
      </c>
      <c r="AK134" s="27">
        <v>130</v>
      </c>
      <c r="AL134" s="42">
        <v>210</v>
      </c>
      <c r="AM134" s="37">
        <f t="shared" si="10"/>
        <v>128.36000000000001</v>
      </c>
      <c r="AN134" s="42">
        <v>210</v>
      </c>
      <c r="AO134" s="37">
        <f t="shared" si="11"/>
        <v>116.94999999999999</v>
      </c>
      <c r="AP134" s="42">
        <v>210</v>
      </c>
      <c r="AQ134" s="37">
        <f t="shared" si="12"/>
        <v>247.63000000000002</v>
      </c>
      <c r="AR134" s="42">
        <v>210</v>
      </c>
    </row>
    <row r="135" spans="1:44" ht="12" customHeight="1">
      <c r="A135" s="27">
        <v>69</v>
      </c>
      <c r="B135" s="44" t="s">
        <v>1034</v>
      </c>
      <c r="C135" s="44" t="s">
        <v>1035</v>
      </c>
      <c r="D135" s="46">
        <v>27.95</v>
      </c>
      <c r="E135" s="44" t="s">
        <v>1036</v>
      </c>
      <c r="F135" s="44" t="s">
        <v>1037</v>
      </c>
      <c r="G135" s="44" t="s">
        <v>1038</v>
      </c>
      <c r="H135" s="44" t="s">
        <v>1039</v>
      </c>
      <c r="I135" s="52" t="s">
        <v>1040</v>
      </c>
      <c r="J135" s="47">
        <v>237.6</v>
      </c>
      <c r="K135" s="47">
        <v>385.55</v>
      </c>
      <c r="L135" s="48">
        <v>207</v>
      </c>
      <c r="M135" s="44" t="s">
        <v>1041</v>
      </c>
      <c r="N135" s="44" t="s">
        <v>1042</v>
      </c>
      <c r="O135" s="44" t="s">
        <v>1043</v>
      </c>
      <c r="P135" s="4"/>
      <c r="Q135" s="27">
        <v>69</v>
      </c>
      <c r="R135" s="37">
        <f t="shared" si="0"/>
        <v>129.63</v>
      </c>
      <c r="S135" s="27">
        <v>69</v>
      </c>
      <c r="T135" s="37">
        <f t="shared" si="1"/>
        <v>145.49999999999997</v>
      </c>
      <c r="U135" s="27">
        <v>69</v>
      </c>
      <c r="V135" s="37">
        <f t="shared" si="2"/>
        <v>27.95</v>
      </c>
      <c r="W135" s="27">
        <v>69</v>
      </c>
      <c r="X135" s="37">
        <f t="shared" si="15"/>
        <v>67.649999999999991</v>
      </c>
      <c r="Y135" s="27">
        <v>69</v>
      </c>
      <c r="Z135" s="37">
        <f t="shared" si="16"/>
        <v>60.190000000000012</v>
      </c>
      <c r="AA135" s="27">
        <v>69</v>
      </c>
      <c r="AB135" s="37">
        <f t="shared" si="5"/>
        <v>346.55</v>
      </c>
      <c r="AC135" s="27">
        <v>69</v>
      </c>
      <c r="AD135" s="37">
        <f t="shared" si="14"/>
        <v>66.970000000000013</v>
      </c>
      <c r="AE135" s="27">
        <v>69</v>
      </c>
      <c r="AF135" s="37">
        <f t="shared" si="13"/>
        <v>77</v>
      </c>
      <c r="AG135" s="27">
        <v>69</v>
      </c>
      <c r="AH135" s="37">
        <f t="shared" si="8"/>
        <v>237.6</v>
      </c>
      <c r="AI135" s="27">
        <v>131</v>
      </c>
      <c r="AJ135" s="37">
        <f t="shared" si="9"/>
        <v>385.55</v>
      </c>
      <c r="AK135" s="27">
        <v>131</v>
      </c>
      <c r="AL135" s="42">
        <v>207</v>
      </c>
      <c r="AM135" s="37">
        <f t="shared" si="10"/>
        <v>128.72</v>
      </c>
      <c r="AN135" s="42">
        <v>207</v>
      </c>
      <c r="AO135" s="37">
        <f t="shared" si="11"/>
        <v>117.28999999999998</v>
      </c>
      <c r="AP135" s="42">
        <v>207</v>
      </c>
      <c r="AQ135" s="37">
        <f t="shared" si="12"/>
        <v>248.23000000000002</v>
      </c>
      <c r="AR135" s="42">
        <v>207</v>
      </c>
    </row>
    <row r="136" spans="1:44" ht="12" customHeight="1">
      <c r="A136" s="27">
        <v>68</v>
      </c>
      <c r="B136" s="31" t="s">
        <v>1044</v>
      </c>
      <c r="C136" s="31" t="s">
        <v>1045</v>
      </c>
      <c r="D136" s="32">
        <v>28.02</v>
      </c>
      <c r="E136" s="31" t="s">
        <v>1046</v>
      </c>
      <c r="F136" s="31" t="s">
        <v>1047</v>
      </c>
      <c r="G136" s="31" t="s">
        <v>1048</v>
      </c>
      <c r="H136" s="31" t="s">
        <v>1049</v>
      </c>
      <c r="I136" s="32" t="s">
        <v>1050</v>
      </c>
      <c r="J136" s="33">
        <v>239.85</v>
      </c>
      <c r="K136" s="33">
        <v>389.05</v>
      </c>
      <c r="L136" s="27">
        <v>204</v>
      </c>
      <c r="M136" s="31" t="s">
        <v>1051</v>
      </c>
      <c r="N136" s="31" t="s">
        <v>1052</v>
      </c>
      <c r="O136" s="31" t="s">
        <v>1053</v>
      </c>
      <c r="P136" s="4"/>
      <c r="Q136" s="27">
        <v>68</v>
      </c>
      <c r="R136" s="37">
        <f t="shared" si="0"/>
        <v>129.94</v>
      </c>
      <c r="S136" s="27">
        <v>68</v>
      </c>
      <c r="T136" s="37">
        <f t="shared" si="1"/>
        <v>145.84</v>
      </c>
      <c r="U136" s="27">
        <v>68</v>
      </c>
      <c r="V136" s="37">
        <f t="shared" si="2"/>
        <v>28.02</v>
      </c>
      <c r="W136" s="27">
        <v>68</v>
      </c>
      <c r="X136" s="37">
        <f t="shared" si="15"/>
        <v>67.850000000000009</v>
      </c>
      <c r="Y136" s="27">
        <v>68</v>
      </c>
      <c r="Z136" s="37">
        <f t="shared" si="16"/>
        <v>60.34</v>
      </c>
      <c r="AA136" s="27">
        <v>68</v>
      </c>
      <c r="AB136" s="37">
        <f t="shared" si="5"/>
        <v>347.39</v>
      </c>
      <c r="AC136" s="27">
        <v>68</v>
      </c>
      <c r="AD136" s="37">
        <f t="shared" si="14"/>
        <v>67.150000000000006</v>
      </c>
      <c r="AE136" s="27">
        <v>68</v>
      </c>
      <c r="AF136" s="37">
        <f t="shared" si="13"/>
        <v>77.210000000000008</v>
      </c>
      <c r="AG136" s="27">
        <v>68</v>
      </c>
      <c r="AH136" s="37">
        <f t="shared" si="8"/>
        <v>239.85</v>
      </c>
      <c r="AI136" s="27">
        <v>132</v>
      </c>
      <c r="AJ136" s="37">
        <f t="shared" si="9"/>
        <v>389.05</v>
      </c>
      <c r="AK136" s="27">
        <v>132</v>
      </c>
      <c r="AL136" s="42">
        <v>204</v>
      </c>
      <c r="AM136" s="37">
        <f t="shared" si="10"/>
        <v>129.09</v>
      </c>
      <c r="AN136" s="42">
        <v>204</v>
      </c>
      <c r="AO136" s="37">
        <f t="shared" si="11"/>
        <v>117.63000000000001</v>
      </c>
      <c r="AP136" s="42">
        <v>204</v>
      </c>
      <c r="AQ136" s="37">
        <f t="shared" si="12"/>
        <v>248.84</v>
      </c>
      <c r="AR136" s="42">
        <v>204</v>
      </c>
    </row>
    <row r="137" spans="1:44" ht="12" customHeight="1">
      <c r="A137" s="27">
        <v>67</v>
      </c>
      <c r="B137" s="44" t="s">
        <v>1054</v>
      </c>
      <c r="C137" s="44" t="s">
        <v>1055</v>
      </c>
      <c r="D137" s="46">
        <v>28.09</v>
      </c>
      <c r="E137" s="44" t="s">
        <v>627</v>
      </c>
      <c r="F137" s="44" t="s">
        <v>1056</v>
      </c>
      <c r="G137" s="44" t="s">
        <v>1057</v>
      </c>
      <c r="H137" s="44" t="s">
        <v>1058</v>
      </c>
      <c r="I137" s="52" t="s">
        <v>1059</v>
      </c>
      <c r="J137" s="47">
        <v>242.15</v>
      </c>
      <c r="K137" s="47">
        <v>392.6</v>
      </c>
      <c r="L137" s="48">
        <v>201</v>
      </c>
      <c r="M137" s="44" t="s">
        <v>1060</v>
      </c>
      <c r="N137" s="44" t="s">
        <v>1061</v>
      </c>
      <c r="O137" s="44" t="s">
        <v>1062</v>
      </c>
      <c r="P137" s="4"/>
      <c r="Q137" s="27">
        <v>67</v>
      </c>
      <c r="R137" s="37">
        <f t="shared" si="0"/>
        <v>130.26</v>
      </c>
      <c r="S137" s="27">
        <v>67</v>
      </c>
      <c r="T137" s="37">
        <f t="shared" si="1"/>
        <v>146.19</v>
      </c>
      <c r="U137" s="27">
        <v>67</v>
      </c>
      <c r="V137" s="37">
        <f t="shared" si="2"/>
        <v>28.09</v>
      </c>
      <c r="W137" s="27">
        <v>67</v>
      </c>
      <c r="X137" s="37">
        <f t="shared" si="15"/>
        <v>68.060000000000016</v>
      </c>
      <c r="Y137" s="27">
        <v>67</v>
      </c>
      <c r="Z137" s="37">
        <f t="shared" si="16"/>
        <v>60.49</v>
      </c>
      <c r="AA137" s="27">
        <v>67</v>
      </c>
      <c r="AB137" s="37">
        <f t="shared" si="5"/>
        <v>348.23</v>
      </c>
      <c r="AC137" s="27">
        <v>67</v>
      </c>
      <c r="AD137" s="37">
        <f t="shared" si="14"/>
        <v>67.33</v>
      </c>
      <c r="AE137" s="27">
        <v>67</v>
      </c>
      <c r="AF137" s="37">
        <f t="shared" si="13"/>
        <v>77.42</v>
      </c>
      <c r="AG137" s="27">
        <v>67</v>
      </c>
      <c r="AH137" s="37">
        <f t="shared" si="8"/>
        <v>242.15</v>
      </c>
      <c r="AI137" s="27">
        <v>133</v>
      </c>
      <c r="AJ137" s="37">
        <f t="shared" si="9"/>
        <v>392.6</v>
      </c>
      <c r="AK137" s="27">
        <v>133</v>
      </c>
      <c r="AL137" s="42">
        <v>201</v>
      </c>
      <c r="AM137" s="37">
        <f t="shared" si="10"/>
        <v>129.45000000000002</v>
      </c>
      <c r="AN137" s="42">
        <v>201</v>
      </c>
      <c r="AO137" s="37">
        <f t="shared" si="11"/>
        <v>117.96999999999998</v>
      </c>
      <c r="AP137" s="42">
        <v>201</v>
      </c>
      <c r="AQ137" s="37">
        <f t="shared" si="12"/>
        <v>249.45000000000002</v>
      </c>
      <c r="AR137" s="42">
        <v>201</v>
      </c>
    </row>
    <row r="138" spans="1:44" ht="12" customHeight="1">
      <c r="A138" s="27">
        <v>66</v>
      </c>
      <c r="B138" s="31" t="s">
        <v>1063</v>
      </c>
      <c r="C138" s="31" t="s">
        <v>1064</v>
      </c>
      <c r="D138" s="32">
        <v>28.17</v>
      </c>
      <c r="E138" s="31" t="s">
        <v>1065</v>
      </c>
      <c r="F138" s="31" t="s">
        <v>1066</v>
      </c>
      <c r="G138" s="31" t="s">
        <v>1067</v>
      </c>
      <c r="H138" s="31" t="s">
        <v>1068</v>
      </c>
      <c r="I138" s="32" t="s">
        <v>1069</v>
      </c>
      <c r="J138" s="33">
        <v>244.47</v>
      </c>
      <c r="K138" s="33">
        <v>396.15</v>
      </c>
      <c r="L138" s="27">
        <v>198</v>
      </c>
      <c r="M138" s="31" t="s">
        <v>1070</v>
      </c>
      <c r="N138" s="31" t="s">
        <v>1071</v>
      </c>
      <c r="O138" s="31" t="s">
        <v>1072</v>
      </c>
      <c r="P138" s="4"/>
      <c r="Q138" s="27">
        <v>66</v>
      </c>
      <c r="R138" s="37">
        <f t="shared" si="0"/>
        <v>130.58000000000001</v>
      </c>
      <c r="S138" s="27">
        <v>66</v>
      </c>
      <c r="T138" s="37">
        <f t="shared" si="1"/>
        <v>146.54000000000002</v>
      </c>
      <c r="U138" s="27">
        <v>66</v>
      </c>
      <c r="V138" s="37">
        <f t="shared" si="2"/>
        <v>28.17</v>
      </c>
      <c r="W138" s="27">
        <v>66</v>
      </c>
      <c r="X138" s="37">
        <f t="shared" si="15"/>
        <v>68.259999999999991</v>
      </c>
      <c r="Y138" s="27">
        <v>66</v>
      </c>
      <c r="Z138" s="37">
        <f t="shared" si="16"/>
        <v>60.64</v>
      </c>
      <c r="AA138" s="27">
        <v>66</v>
      </c>
      <c r="AB138" s="37">
        <f t="shared" si="5"/>
        <v>349.07000000000005</v>
      </c>
      <c r="AC138" s="27">
        <v>66</v>
      </c>
      <c r="AD138" s="37">
        <f t="shared" si="14"/>
        <v>67.510000000000005</v>
      </c>
      <c r="AE138" s="27">
        <v>66</v>
      </c>
      <c r="AF138" s="37">
        <f t="shared" si="13"/>
        <v>77.63</v>
      </c>
      <c r="AG138" s="27">
        <v>66</v>
      </c>
      <c r="AH138" s="37">
        <f t="shared" si="8"/>
        <v>244.47</v>
      </c>
      <c r="AI138" s="27">
        <v>134</v>
      </c>
      <c r="AJ138" s="37">
        <f t="shared" si="9"/>
        <v>396.15</v>
      </c>
      <c r="AK138" s="27">
        <v>134</v>
      </c>
      <c r="AL138" s="42">
        <v>198</v>
      </c>
      <c r="AM138" s="37">
        <f t="shared" si="10"/>
        <v>129.82</v>
      </c>
      <c r="AN138" s="42">
        <v>198</v>
      </c>
      <c r="AO138" s="37">
        <f t="shared" si="11"/>
        <v>118.32000000000002</v>
      </c>
      <c r="AP138" s="42">
        <v>198</v>
      </c>
      <c r="AQ138" s="37">
        <f t="shared" si="12"/>
        <v>250.06</v>
      </c>
      <c r="AR138" s="42">
        <v>198</v>
      </c>
    </row>
    <row r="139" spans="1:44" ht="12" customHeight="1">
      <c r="A139" s="27">
        <v>65</v>
      </c>
      <c r="B139" s="44" t="s">
        <v>1073</v>
      </c>
      <c r="C139" s="44" t="s">
        <v>1074</v>
      </c>
      <c r="D139" s="46">
        <v>28.24</v>
      </c>
      <c r="E139" s="44" t="s">
        <v>1075</v>
      </c>
      <c r="F139" s="44" t="s">
        <v>1076</v>
      </c>
      <c r="G139" s="44" t="s">
        <v>1077</v>
      </c>
      <c r="H139" s="44" t="s">
        <v>1078</v>
      </c>
      <c r="I139" s="52" t="s">
        <v>1079</v>
      </c>
      <c r="J139" s="47">
        <v>246.8</v>
      </c>
      <c r="K139" s="47">
        <v>399.75</v>
      </c>
      <c r="L139" s="48">
        <v>195</v>
      </c>
      <c r="M139" s="44" t="s">
        <v>1080</v>
      </c>
      <c r="N139" s="44" t="s">
        <v>701</v>
      </c>
      <c r="O139" s="44" t="s">
        <v>1081</v>
      </c>
      <c r="P139" s="4"/>
      <c r="Q139" s="27">
        <v>65</v>
      </c>
      <c r="R139" s="37">
        <f t="shared" si="0"/>
        <v>130.9</v>
      </c>
      <c r="S139" s="27">
        <v>65</v>
      </c>
      <c r="T139" s="37">
        <f t="shared" si="1"/>
        <v>146.9</v>
      </c>
      <c r="U139" s="27">
        <v>65</v>
      </c>
      <c r="V139" s="37">
        <f t="shared" si="2"/>
        <v>28.24</v>
      </c>
      <c r="W139" s="27">
        <v>65</v>
      </c>
      <c r="X139" s="37">
        <f t="shared" si="15"/>
        <v>68.47</v>
      </c>
      <c r="Y139" s="27">
        <v>65</v>
      </c>
      <c r="Z139" s="37">
        <f t="shared" si="16"/>
        <v>60.790000000000006</v>
      </c>
      <c r="AA139" s="27">
        <v>65</v>
      </c>
      <c r="AB139" s="37">
        <f t="shared" si="5"/>
        <v>349.90999999999997</v>
      </c>
      <c r="AC139" s="27">
        <v>65</v>
      </c>
      <c r="AD139" s="37">
        <f t="shared" si="14"/>
        <v>67.69</v>
      </c>
      <c r="AE139" s="27">
        <v>65</v>
      </c>
      <c r="AF139" s="37">
        <f t="shared" si="13"/>
        <v>77.850000000000009</v>
      </c>
      <c r="AG139" s="27">
        <v>65</v>
      </c>
      <c r="AH139" s="37">
        <f t="shared" si="8"/>
        <v>246.8</v>
      </c>
      <c r="AI139" s="27">
        <v>135</v>
      </c>
      <c r="AJ139" s="37">
        <f t="shared" si="9"/>
        <v>399.75</v>
      </c>
      <c r="AK139" s="27">
        <v>135</v>
      </c>
      <c r="AL139" s="42">
        <v>195</v>
      </c>
      <c r="AM139" s="37">
        <f t="shared" si="10"/>
        <v>130.19</v>
      </c>
      <c r="AN139" s="42">
        <v>195</v>
      </c>
      <c r="AO139" s="37">
        <f t="shared" si="11"/>
        <v>118.67</v>
      </c>
      <c r="AP139" s="42">
        <v>195</v>
      </c>
      <c r="AQ139" s="37">
        <f t="shared" si="12"/>
        <v>250.68</v>
      </c>
      <c r="AR139" s="42">
        <v>195</v>
      </c>
    </row>
    <row r="140" spans="1:44" ht="12" customHeight="1">
      <c r="A140" s="27">
        <v>64</v>
      </c>
      <c r="B140" s="31" t="s">
        <v>1082</v>
      </c>
      <c r="C140" s="31" t="s">
        <v>1083</v>
      </c>
      <c r="D140" s="32">
        <v>28.31</v>
      </c>
      <c r="E140" s="31" t="s">
        <v>1084</v>
      </c>
      <c r="F140" s="31" t="s">
        <v>1085</v>
      </c>
      <c r="G140" s="31" t="s">
        <v>1086</v>
      </c>
      <c r="H140" s="31" t="s">
        <v>1087</v>
      </c>
      <c r="I140" s="32" t="s">
        <v>1088</v>
      </c>
      <c r="J140" s="33">
        <v>249.2</v>
      </c>
      <c r="K140" s="33">
        <v>403.35</v>
      </c>
      <c r="L140" s="27">
        <v>192</v>
      </c>
      <c r="M140" s="31" t="s">
        <v>1089</v>
      </c>
      <c r="N140" s="31" t="s">
        <v>1090</v>
      </c>
      <c r="O140" s="31" t="s">
        <v>1091</v>
      </c>
      <c r="P140" s="4"/>
      <c r="Q140" s="27">
        <v>64</v>
      </c>
      <c r="R140" s="37">
        <f t="shared" si="0"/>
        <v>131.22</v>
      </c>
      <c r="S140" s="27">
        <v>64</v>
      </c>
      <c r="T140" s="37">
        <f t="shared" si="1"/>
        <v>147.24999999999997</v>
      </c>
      <c r="U140" s="27">
        <v>64</v>
      </c>
      <c r="V140" s="37">
        <f t="shared" si="2"/>
        <v>28.31</v>
      </c>
      <c r="W140" s="27">
        <v>64</v>
      </c>
      <c r="X140" s="37">
        <f t="shared" si="15"/>
        <v>68.67</v>
      </c>
      <c r="Y140" s="27">
        <v>64</v>
      </c>
      <c r="Z140" s="37">
        <f t="shared" si="16"/>
        <v>60.94</v>
      </c>
      <c r="AA140" s="27">
        <v>64</v>
      </c>
      <c r="AB140" s="37">
        <f t="shared" si="5"/>
        <v>350.76</v>
      </c>
      <c r="AC140" s="27">
        <v>64</v>
      </c>
      <c r="AD140" s="37">
        <f t="shared" si="14"/>
        <v>67.87</v>
      </c>
      <c r="AE140" s="27">
        <v>64</v>
      </c>
      <c r="AF140" s="37">
        <f t="shared" si="13"/>
        <v>78.06</v>
      </c>
      <c r="AG140" s="27">
        <v>64</v>
      </c>
      <c r="AH140" s="37">
        <f t="shared" si="8"/>
        <v>249.2</v>
      </c>
      <c r="AI140" s="27">
        <v>136</v>
      </c>
      <c r="AJ140" s="37">
        <f t="shared" si="9"/>
        <v>403.35</v>
      </c>
      <c r="AK140" s="27">
        <v>136</v>
      </c>
      <c r="AL140" s="42">
        <v>192</v>
      </c>
      <c r="AM140" s="37">
        <f t="shared" si="10"/>
        <v>130.56</v>
      </c>
      <c r="AN140" s="42">
        <v>192</v>
      </c>
      <c r="AO140" s="37">
        <f t="shared" si="11"/>
        <v>119.00999999999998</v>
      </c>
      <c r="AP140" s="42">
        <v>192</v>
      </c>
      <c r="AQ140" s="37">
        <f t="shared" si="12"/>
        <v>251.29999999999998</v>
      </c>
      <c r="AR140" s="42">
        <v>192</v>
      </c>
    </row>
    <row r="141" spans="1:44" ht="12" customHeight="1">
      <c r="A141" s="27">
        <v>63</v>
      </c>
      <c r="B141" s="44" t="s">
        <v>1092</v>
      </c>
      <c r="C141" s="44" t="s">
        <v>1093</v>
      </c>
      <c r="D141" s="46">
        <v>28.39</v>
      </c>
      <c r="E141" s="44" t="s">
        <v>1094</v>
      </c>
      <c r="F141" s="44" t="s">
        <v>1095</v>
      </c>
      <c r="G141" s="44" t="s">
        <v>1096</v>
      </c>
      <c r="H141" s="44" t="s">
        <v>1097</v>
      </c>
      <c r="I141" s="52" t="s">
        <v>1098</v>
      </c>
      <c r="J141" s="47">
        <v>251.55</v>
      </c>
      <c r="K141" s="47">
        <v>407.05</v>
      </c>
      <c r="L141" s="48">
        <v>189</v>
      </c>
      <c r="M141" s="44" t="s">
        <v>1099</v>
      </c>
      <c r="N141" s="44" t="s">
        <v>1100</v>
      </c>
      <c r="O141" s="44" t="s">
        <v>1101</v>
      </c>
      <c r="P141" s="4"/>
      <c r="Q141" s="27">
        <v>63</v>
      </c>
      <c r="R141" s="37">
        <f t="shared" si="0"/>
        <v>131.54000000000002</v>
      </c>
      <c r="S141" s="27">
        <v>63</v>
      </c>
      <c r="T141" s="37">
        <f t="shared" si="1"/>
        <v>147.61000000000001</v>
      </c>
      <c r="U141" s="27">
        <v>63</v>
      </c>
      <c r="V141" s="37">
        <f t="shared" si="2"/>
        <v>28.39</v>
      </c>
      <c r="W141" s="27">
        <v>63</v>
      </c>
      <c r="X141" s="37">
        <f t="shared" si="15"/>
        <v>68.88000000000001</v>
      </c>
      <c r="Y141" s="27">
        <v>63</v>
      </c>
      <c r="Z141" s="37">
        <f t="shared" si="16"/>
        <v>61.089999999999996</v>
      </c>
      <c r="AA141" s="27">
        <v>63</v>
      </c>
      <c r="AB141" s="37">
        <f t="shared" si="5"/>
        <v>351.61999999999995</v>
      </c>
      <c r="AC141" s="27">
        <v>63</v>
      </c>
      <c r="AD141" s="37">
        <f t="shared" si="14"/>
        <v>68.05</v>
      </c>
      <c r="AE141" s="27">
        <v>63</v>
      </c>
      <c r="AF141" s="37">
        <f t="shared" si="13"/>
        <v>78.28</v>
      </c>
      <c r="AG141" s="27">
        <v>63</v>
      </c>
      <c r="AH141" s="37">
        <f t="shared" si="8"/>
        <v>251.55</v>
      </c>
      <c r="AI141" s="27">
        <v>137</v>
      </c>
      <c r="AJ141" s="37">
        <f t="shared" si="9"/>
        <v>407.05</v>
      </c>
      <c r="AK141" s="27">
        <v>137</v>
      </c>
      <c r="AL141" s="42">
        <v>189</v>
      </c>
      <c r="AM141" s="37">
        <f t="shared" si="10"/>
        <v>130.93</v>
      </c>
      <c r="AN141" s="42">
        <v>189</v>
      </c>
      <c r="AO141" s="37">
        <f t="shared" si="11"/>
        <v>119.36000000000001</v>
      </c>
      <c r="AP141" s="42">
        <v>189</v>
      </c>
      <c r="AQ141" s="37">
        <f t="shared" si="12"/>
        <v>251.92000000000002</v>
      </c>
      <c r="AR141" s="42">
        <v>189</v>
      </c>
    </row>
    <row r="142" spans="1:44" ht="12" customHeight="1">
      <c r="A142" s="27">
        <v>62</v>
      </c>
      <c r="B142" s="31" t="s">
        <v>1102</v>
      </c>
      <c r="C142" s="31" t="s">
        <v>1103</v>
      </c>
      <c r="D142" s="32">
        <v>28.46</v>
      </c>
      <c r="E142" s="31" t="s">
        <v>1104</v>
      </c>
      <c r="F142" s="31" t="s">
        <v>1105</v>
      </c>
      <c r="G142" s="31" t="s">
        <v>1106</v>
      </c>
      <c r="H142" s="31" t="s">
        <v>1107</v>
      </c>
      <c r="I142" s="32" t="s">
        <v>1108</v>
      </c>
      <c r="J142" s="33">
        <v>254</v>
      </c>
      <c r="K142" s="33">
        <v>410.75</v>
      </c>
      <c r="L142" s="27">
        <v>186</v>
      </c>
      <c r="M142" s="31" t="s">
        <v>1110</v>
      </c>
      <c r="N142" s="31" t="s">
        <v>1111</v>
      </c>
      <c r="O142" s="31" t="s">
        <v>1112</v>
      </c>
      <c r="P142" s="4"/>
      <c r="Q142" s="27">
        <v>62</v>
      </c>
      <c r="R142" s="37">
        <f t="shared" si="0"/>
        <v>131.87</v>
      </c>
      <c r="S142" s="27">
        <v>62</v>
      </c>
      <c r="T142" s="37">
        <f t="shared" si="1"/>
        <v>147.97000000000003</v>
      </c>
      <c r="U142" s="27">
        <v>62</v>
      </c>
      <c r="V142" s="37">
        <f t="shared" si="2"/>
        <v>28.46</v>
      </c>
      <c r="W142" s="27">
        <v>62</v>
      </c>
      <c r="X142" s="37">
        <f t="shared" si="15"/>
        <v>69.089999999999989</v>
      </c>
      <c r="Y142" s="27">
        <v>62</v>
      </c>
      <c r="Z142" s="37">
        <f t="shared" si="16"/>
        <v>61.239999999999995</v>
      </c>
      <c r="AA142" s="27">
        <v>62</v>
      </c>
      <c r="AB142" s="37">
        <f t="shared" si="5"/>
        <v>352.47999999999996</v>
      </c>
      <c r="AC142" s="27">
        <v>62</v>
      </c>
      <c r="AD142" s="37">
        <f t="shared" si="14"/>
        <v>68.239999999999995</v>
      </c>
      <c r="AE142" s="27">
        <v>62</v>
      </c>
      <c r="AF142" s="37">
        <f t="shared" si="13"/>
        <v>78.5</v>
      </c>
      <c r="AG142" s="27">
        <v>62</v>
      </c>
      <c r="AH142" s="37">
        <f t="shared" si="8"/>
        <v>254</v>
      </c>
      <c r="AI142" s="27">
        <v>138</v>
      </c>
      <c r="AJ142" s="37">
        <f t="shared" si="9"/>
        <v>410.75</v>
      </c>
      <c r="AK142" s="27">
        <v>138</v>
      </c>
      <c r="AL142" s="42">
        <v>186</v>
      </c>
      <c r="AM142" s="37">
        <f t="shared" si="10"/>
        <v>131.31</v>
      </c>
      <c r="AN142" s="42">
        <v>186</v>
      </c>
      <c r="AO142" s="37">
        <f t="shared" si="11"/>
        <v>119.72000000000001</v>
      </c>
      <c r="AP142" s="42">
        <v>186</v>
      </c>
      <c r="AQ142" s="37">
        <f t="shared" si="12"/>
        <v>252.54999999999998</v>
      </c>
      <c r="AR142" s="42">
        <v>186</v>
      </c>
    </row>
    <row r="143" spans="1:44" ht="12" customHeight="1">
      <c r="A143" s="27">
        <v>61</v>
      </c>
      <c r="B143" s="44" t="s">
        <v>1113</v>
      </c>
      <c r="C143" s="44" t="s">
        <v>1114</v>
      </c>
      <c r="D143" s="46">
        <v>28.54</v>
      </c>
      <c r="E143" s="44" t="s">
        <v>1115</v>
      </c>
      <c r="F143" s="44" t="s">
        <v>1116</v>
      </c>
      <c r="G143" s="44" t="s">
        <v>1117</v>
      </c>
      <c r="H143" s="44" t="s">
        <v>1118</v>
      </c>
      <c r="I143" s="52" t="s">
        <v>1119</v>
      </c>
      <c r="J143" s="47">
        <v>256.39999999999998</v>
      </c>
      <c r="K143" s="47">
        <v>414.5</v>
      </c>
      <c r="L143" s="48">
        <v>183</v>
      </c>
      <c r="M143" s="44" t="s">
        <v>1120</v>
      </c>
      <c r="N143" s="44" t="s">
        <v>1121</v>
      </c>
      <c r="O143" s="44" t="s">
        <v>1122</v>
      </c>
      <c r="P143" s="4"/>
      <c r="Q143" s="27">
        <v>61</v>
      </c>
      <c r="R143" s="37">
        <f t="shared" si="0"/>
        <v>132.19</v>
      </c>
      <c r="S143" s="27">
        <v>61</v>
      </c>
      <c r="T143" s="37">
        <f t="shared" si="1"/>
        <v>148.32999999999998</v>
      </c>
      <c r="U143" s="27">
        <v>61</v>
      </c>
      <c r="V143" s="37">
        <f t="shared" si="2"/>
        <v>28.54</v>
      </c>
      <c r="W143" s="27">
        <v>61</v>
      </c>
      <c r="X143" s="37">
        <f t="shared" si="15"/>
        <v>69.3</v>
      </c>
      <c r="Y143" s="27">
        <v>61</v>
      </c>
      <c r="Z143" s="37">
        <f t="shared" si="16"/>
        <v>61.389999999999986</v>
      </c>
      <c r="AA143" s="27">
        <v>61</v>
      </c>
      <c r="AB143" s="37">
        <f t="shared" si="5"/>
        <v>353.34</v>
      </c>
      <c r="AC143" s="27">
        <v>61</v>
      </c>
      <c r="AD143" s="37">
        <f t="shared" si="14"/>
        <v>68.42</v>
      </c>
      <c r="AE143" s="27">
        <v>61</v>
      </c>
      <c r="AF143" s="37">
        <f t="shared" si="13"/>
        <v>78.72</v>
      </c>
      <c r="AG143" s="27">
        <v>61</v>
      </c>
      <c r="AH143" s="37">
        <f t="shared" si="8"/>
        <v>256.39999999999998</v>
      </c>
      <c r="AI143" s="27">
        <v>139</v>
      </c>
      <c r="AJ143" s="37">
        <f t="shared" si="9"/>
        <v>414.5</v>
      </c>
      <c r="AK143" s="27">
        <v>139</v>
      </c>
      <c r="AL143" s="42">
        <v>183</v>
      </c>
      <c r="AM143" s="37">
        <f t="shared" si="10"/>
        <v>131.69</v>
      </c>
      <c r="AN143" s="42">
        <v>183</v>
      </c>
      <c r="AO143" s="37">
        <f t="shared" si="11"/>
        <v>120.07000000000001</v>
      </c>
      <c r="AP143" s="42">
        <v>183</v>
      </c>
      <c r="AQ143" s="37">
        <f t="shared" si="12"/>
        <v>253.17</v>
      </c>
      <c r="AR143" s="42">
        <v>183</v>
      </c>
    </row>
    <row r="144" spans="1:44" ht="12" customHeight="1">
      <c r="A144" s="27">
        <v>60</v>
      </c>
      <c r="B144" s="31" t="s">
        <v>1123</v>
      </c>
      <c r="C144" s="31" t="s">
        <v>1124</v>
      </c>
      <c r="D144" s="32">
        <v>28.61</v>
      </c>
      <c r="E144" s="31" t="s">
        <v>1125</v>
      </c>
      <c r="F144" s="31" t="s">
        <v>1126</v>
      </c>
      <c r="G144" s="31" t="s">
        <v>1127</v>
      </c>
      <c r="H144" s="31" t="s">
        <v>1128</v>
      </c>
      <c r="I144" s="32" t="s">
        <v>1129</v>
      </c>
      <c r="J144" s="33">
        <v>258.89999999999998</v>
      </c>
      <c r="K144" s="33">
        <v>418.25</v>
      </c>
      <c r="L144" s="27">
        <v>180</v>
      </c>
      <c r="M144" s="31" t="s">
        <v>1130</v>
      </c>
      <c r="N144" s="31" t="s">
        <v>1131</v>
      </c>
      <c r="O144" s="31" t="s">
        <v>1132</v>
      </c>
      <c r="P144" s="4"/>
      <c r="Q144" s="27">
        <v>60</v>
      </c>
      <c r="R144" s="37">
        <f t="shared" si="0"/>
        <v>132.52000000000001</v>
      </c>
      <c r="S144" s="27">
        <v>60</v>
      </c>
      <c r="T144" s="37">
        <f t="shared" si="1"/>
        <v>148.69</v>
      </c>
      <c r="U144" s="27">
        <v>60</v>
      </c>
      <c r="V144" s="37">
        <f t="shared" si="2"/>
        <v>28.61</v>
      </c>
      <c r="W144" s="27">
        <v>60</v>
      </c>
      <c r="X144" s="37">
        <f t="shared" si="15"/>
        <v>69.52</v>
      </c>
      <c r="Y144" s="27">
        <v>60</v>
      </c>
      <c r="Z144" s="37">
        <f t="shared" si="16"/>
        <v>61.550000000000004</v>
      </c>
      <c r="AA144" s="27">
        <v>60</v>
      </c>
      <c r="AB144" s="37">
        <f t="shared" si="5"/>
        <v>354.2</v>
      </c>
      <c r="AC144" s="27">
        <v>60</v>
      </c>
      <c r="AD144" s="37">
        <f t="shared" si="14"/>
        <v>68.61</v>
      </c>
      <c r="AE144" s="27">
        <v>60</v>
      </c>
      <c r="AF144" s="37">
        <f t="shared" si="13"/>
        <v>78.94</v>
      </c>
      <c r="AG144" s="27">
        <v>60</v>
      </c>
      <c r="AH144" s="37">
        <f t="shared" si="8"/>
        <v>258.89999999999998</v>
      </c>
      <c r="AI144" s="27">
        <v>140</v>
      </c>
      <c r="AJ144" s="37">
        <f t="shared" si="9"/>
        <v>418.25</v>
      </c>
      <c r="AK144" s="27">
        <v>140</v>
      </c>
      <c r="AL144" s="42">
        <v>180</v>
      </c>
      <c r="AM144" s="37">
        <f t="shared" si="10"/>
        <v>132.06999999999996</v>
      </c>
      <c r="AN144" s="42">
        <v>180</v>
      </c>
      <c r="AO144" s="37">
        <f t="shared" si="11"/>
        <v>120.42999999999999</v>
      </c>
      <c r="AP144" s="42">
        <v>180</v>
      </c>
      <c r="AQ144" s="37">
        <f t="shared" si="12"/>
        <v>253.81</v>
      </c>
      <c r="AR144" s="42">
        <v>180</v>
      </c>
    </row>
    <row r="145" spans="1:44" ht="12" customHeight="1">
      <c r="A145" s="27">
        <v>59</v>
      </c>
      <c r="B145" s="44" t="s">
        <v>1133</v>
      </c>
      <c r="C145" s="44" t="s">
        <v>1134</v>
      </c>
      <c r="D145" s="46">
        <v>28.69</v>
      </c>
      <c r="E145" s="44" t="s">
        <v>1135</v>
      </c>
      <c r="F145" s="44" t="s">
        <v>1136</v>
      </c>
      <c r="G145" s="44" t="s">
        <v>1137</v>
      </c>
      <c r="H145" s="44" t="s">
        <v>1138</v>
      </c>
      <c r="I145" s="52" t="s">
        <v>1139</v>
      </c>
      <c r="J145" s="47">
        <v>261.35000000000002</v>
      </c>
      <c r="K145" s="47">
        <v>422.05</v>
      </c>
      <c r="L145" s="48">
        <v>177</v>
      </c>
      <c r="M145" s="44" t="s">
        <v>1140</v>
      </c>
      <c r="N145" s="44" t="s">
        <v>1141</v>
      </c>
      <c r="O145" s="44" t="s">
        <v>1142</v>
      </c>
      <c r="P145" s="4"/>
      <c r="Q145" s="27">
        <v>59</v>
      </c>
      <c r="R145" s="37">
        <f t="shared" si="0"/>
        <v>132.85</v>
      </c>
      <c r="S145" s="27">
        <v>59</v>
      </c>
      <c r="T145" s="37">
        <f t="shared" si="1"/>
        <v>149.05000000000001</v>
      </c>
      <c r="U145" s="27">
        <v>59</v>
      </c>
      <c r="V145" s="37">
        <f t="shared" si="2"/>
        <v>28.69</v>
      </c>
      <c r="W145" s="27">
        <v>59</v>
      </c>
      <c r="X145" s="37">
        <f t="shared" si="15"/>
        <v>69.73</v>
      </c>
      <c r="Y145" s="27">
        <v>59</v>
      </c>
      <c r="Z145" s="37">
        <f t="shared" si="16"/>
        <v>61.699999999999989</v>
      </c>
      <c r="AA145" s="27">
        <v>59</v>
      </c>
      <c r="AB145" s="37">
        <f t="shared" si="5"/>
        <v>355.07</v>
      </c>
      <c r="AC145" s="27">
        <v>59</v>
      </c>
      <c r="AD145" s="37">
        <f t="shared" si="14"/>
        <v>68.790000000000006</v>
      </c>
      <c r="AE145" s="27">
        <v>59</v>
      </c>
      <c r="AF145" s="37">
        <f t="shared" si="13"/>
        <v>79.16</v>
      </c>
      <c r="AG145" s="27">
        <v>59</v>
      </c>
      <c r="AH145" s="37">
        <f t="shared" si="8"/>
        <v>261.35000000000002</v>
      </c>
      <c r="AI145" s="27">
        <v>141</v>
      </c>
      <c r="AJ145" s="37">
        <f t="shared" si="9"/>
        <v>422.05</v>
      </c>
      <c r="AK145" s="27">
        <v>141</v>
      </c>
      <c r="AL145" s="42">
        <v>177</v>
      </c>
      <c r="AM145" s="37">
        <f t="shared" si="10"/>
        <v>132.44999999999999</v>
      </c>
      <c r="AN145" s="42">
        <v>177</v>
      </c>
      <c r="AO145" s="37">
        <f t="shared" si="11"/>
        <v>120.77999999999999</v>
      </c>
      <c r="AP145" s="42">
        <v>177</v>
      </c>
      <c r="AQ145" s="37">
        <f t="shared" si="12"/>
        <v>254.44000000000003</v>
      </c>
      <c r="AR145" s="42">
        <v>177</v>
      </c>
    </row>
    <row r="146" spans="1:44" ht="12" customHeight="1">
      <c r="A146" s="27">
        <v>58</v>
      </c>
      <c r="B146" s="31" t="s">
        <v>1143</v>
      </c>
      <c r="C146" s="31" t="s">
        <v>1144</v>
      </c>
      <c r="D146" s="32">
        <v>28.76</v>
      </c>
      <c r="E146" s="31" t="s">
        <v>1145</v>
      </c>
      <c r="F146" s="31" t="s">
        <v>1146</v>
      </c>
      <c r="G146" s="31" t="s">
        <v>1147</v>
      </c>
      <c r="H146" s="31" t="s">
        <v>1148</v>
      </c>
      <c r="I146" s="32" t="s">
        <v>1149</v>
      </c>
      <c r="J146" s="33">
        <v>263.85000000000002</v>
      </c>
      <c r="K146" s="33">
        <v>425.9</v>
      </c>
      <c r="L146" s="27">
        <v>174</v>
      </c>
      <c r="M146" s="31" t="s">
        <v>1150</v>
      </c>
      <c r="N146" s="31" t="s">
        <v>1151</v>
      </c>
      <c r="O146" s="31" t="s">
        <v>1152</v>
      </c>
      <c r="P146" s="4"/>
      <c r="Q146" s="27">
        <v>58</v>
      </c>
      <c r="R146" s="37">
        <f t="shared" si="0"/>
        <v>133.17999999999998</v>
      </c>
      <c r="S146" s="27">
        <v>58</v>
      </c>
      <c r="T146" s="37">
        <f t="shared" si="1"/>
        <v>149.42000000000002</v>
      </c>
      <c r="U146" s="27">
        <v>58</v>
      </c>
      <c r="V146" s="37">
        <f t="shared" si="2"/>
        <v>28.76</v>
      </c>
      <c r="W146" s="27">
        <v>58</v>
      </c>
      <c r="X146" s="37">
        <f t="shared" si="15"/>
        <v>69.95</v>
      </c>
      <c r="Y146" s="27">
        <v>58</v>
      </c>
      <c r="Z146" s="37">
        <f t="shared" si="16"/>
        <v>61.859999999999992</v>
      </c>
      <c r="AA146" s="27">
        <v>58</v>
      </c>
      <c r="AB146" s="37">
        <f t="shared" si="5"/>
        <v>355.95</v>
      </c>
      <c r="AC146" s="27">
        <v>58</v>
      </c>
      <c r="AD146" s="37">
        <f t="shared" si="14"/>
        <v>68.98</v>
      </c>
      <c r="AE146" s="27">
        <v>58</v>
      </c>
      <c r="AF146" s="37">
        <f t="shared" si="13"/>
        <v>79.38</v>
      </c>
      <c r="AG146" s="27">
        <v>58</v>
      </c>
      <c r="AH146" s="37">
        <f t="shared" si="8"/>
        <v>263.85000000000002</v>
      </c>
      <c r="AI146" s="27">
        <v>142</v>
      </c>
      <c r="AJ146" s="37">
        <f t="shared" si="9"/>
        <v>425.9</v>
      </c>
      <c r="AK146" s="27">
        <v>142</v>
      </c>
      <c r="AL146" s="42">
        <v>174</v>
      </c>
      <c r="AM146" s="37">
        <f t="shared" si="10"/>
        <v>132.83000000000001</v>
      </c>
      <c r="AN146" s="42">
        <v>174</v>
      </c>
      <c r="AO146" s="37">
        <f t="shared" si="11"/>
        <v>121.14999999999999</v>
      </c>
      <c r="AP146" s="42">
        <v>174</v>
      </c>
      <c r="AQ146" s="37">
        <f t="shared" si="12"/>
        <v>255.07999999999996</v>
      </c>
      <c r="AR146" s="42">
        <v>174</v>
      </c>
    </row>
    <row r="147" spans="1:44" ht="12" customHeight="1">
      <c r="A147" s="27">
        <v>57</v>
      </c>
      <c r="B147" s="44" t="s">
        <v>1153</v>
      </c>
      <c r="C147" s="44" t="s">
        <v>1154</v>
      </c>
      <c r="D147" s="46">
        <v>28.84</v>
      </c>
      <c r="E147" s="44" t="s">
        <v>1155</v>
      </c>
      <c r="F147" s="44" t="s">
        <v>1156</v>
      </c>
      <c r="G147" s="44" t="s">
        <v>1157</v>
      </c>
      <c r="H147" s="44" t="s">
        <v>1158</v>
      </c>
      <c r="I147" s="52" t="s">
        <v>1159</v>
      </c>
      <c r="J147" s="47">
        <v>266.39999999999998</v>
      </c>
      <c r="K147" s="47">
        <v>429.75</v>
      </c>
      <c r="L147" s="48">
        <v>171</v>
      </c>
      <c r="M147" s="44" t="s">
        <v>1160</v>
      </c>
      <c r="N147" s="44" t="s">
        <v>1161</v>
      </c>
      <c r="O147" s="44" t="s">
        <v>1162</v>
      </c>
      <c r="P147" s="4"/>
      <c r="Q147" s="27">
        <v>57</v>
      </c>
      <c r="R147" s="37">
        <f t="shared" si="0"/>
        <v>133.51000000000002</v>
      </c>
      <c r="S147" s="27">
        <v>57</v>
      </c>
      <c r="T147" s="37">
        <f t="shared" si="1"/>
        <v>149.79000000000002</v>
      </c>
      <c r="U147" s="27">
        <v>57</v>
      </c>
      <c r="V147" s="37">
        <f t="shared" si="2"/>
        <v>28.84</v>
      </c>
      <c r="W147" s="27">
        <v>57</v>
      </c>
      <c r="X147" s="37">
        <f t="shared" si="15"/>
        <v>70.16</v>
      </c>
      <c r="Y147" s="27">
        <v>57</v>
      </c>
      <c r="Z147" s="37">
        <f t="shared" si="16"/>
        <v>62.01</v>
      </c>
      <c r="AA147" s="27">
        <v>57</v>
      </c>
      <c r="AB147" s="37">
        <f t="shared" si="5"/>
        <v>356.83000000000004</v>
      </c>
      <c r="AC147" s="27">
        <v>57</v>
      </c>
      <c r="AD147" s="37">
        <f t="shared" si="14"/>
        <v>69.169999999999987</v>
      </c>
      <c r="AE147" s="27">
        <v>57</v>
      </c>
      <c r="AF147" s="37">
        <f t="shared" si="13"/>
        <v>79.61</v>
      </c>
      <c r="AG147" s="27">
        <v>57</v>
      </c>
      <c r="AH147" s="37">
        <f t="shared" si="8"/>
        <v>266.39999999999998</v>
      </c>
      <c r="AI147" s="27">
        <v>143</v>
      </c>
      <c r="AJ147" s="37">
        <f t="shared" si="9"/>
        <v>429.75</v>
      </c>
      <c r="AK147" s="27">
        <v>143</v>
      </c>
      <c r="AL147" s="42">
        <v>171</v>
      </c>
      <c r="AM147" s="37">
        <f t="shared" si="10"/>
        <v>133.22</v>
      </c>
      <c r="AN147" s="42">
        <v>171</v>
      </c>
      <c r="AO147" s="37">
        <f t="shared" si="11"/>
        <v>121.51</v>
      </c>
      <c r="AP147" s="42">
        <v>171</v>
      </c>
      <c r="AQ147" s="37">
        <f t="shared" si="12"/>
        <v>255.72000000000003</v>
      </c>
      <c r="AR147" s="42">
        <v>171</v>
      </c>
    </row>
    <row r="148" spans="1:44" ht="12" customHeight="1">
      <c r="A148" s="27">
        <v>56</v>
      </c>
      <c r="B148" s="31" t="s">
        <v>1163</v>
      </c>
      <c r="C148" s="31" t="s">
        <v>1164</v>
      </c>
      <c r="D148" s="32">
        <v>28.92</v>
      </c>
      <c r="E148" s="31" t="s">
        <v>1165</v>
      </c>
      <c r="F148" s="31" t="s">
        <v>783</v>
      </c>
      <c r="G148" s="31" t="s">
        <v>1166</v>
      </c>
      <c r="H148" s="31" t="s">
        <v>1167</v>
      </c>
      <c r="I148" s="32" t="s">
        <v>1168</v>
      </c>
      <c r="J148" s="33">
        <v>268.95</v>
      </c>
      <c r="K148" s="33">
        <v>433.65</v>
      </c>
      <c r="L148" s="27">
        <v>168</v>
      </c>
      <c r="M148" s="31" t="s">
        <v>1169</v>
      </c>
      <c r="N148" s="31" t="s">
        <v>383</v>
      </c>
      <c r="O148" s="31" t="s">
        <v>1170</v>
      </c>
      <c r="P148" s="4"/>
      <c r="Q148" s="27">
        <v>56</v>
      </c>
      <c r="R148" s="37">
        <f t="shared" si="0"/>
        <v>133.85</v>
      </c>
      <c r="S148" s="27">
        <v>56</v>
      </c>
      <c r="T148" s="37">
        <f t="shared" si="1"/>
        <v>150.16</v>
      </c>
      <c r="U148" s="27">
        <v>56</v>
      </c>
      <c r="V148" s="37">
        <f t="shared" si="2"/>
        <v>28.92</v>
      </c>
      <c r="W148" s="27">
        <v>56</v>
      </c>
      <c r="X148" s="37">
        <f t="shared" si="15"/>
        <v>70.38000000000001</v>
      </c>
      <c r="Y148" s="27">
        <v>56</v>
      </c>
      <c r="Z148" s="37">
        <f t="shared" si="16"/>
        <v>62.17</v>
      </c>
      <c r="AA148" s="27">
        <v>56</v>
      </c>
      <c r="AB148" s="37">
        <f t="shared" si="5"/>
        <v>357.71</v>
      </c>
      <c r="AC148" s="27">
        <v>56</v>
      </c>
      <c r="AD148" s="37">
        <f t="shared" si="14"/>
        <v>69.36</v>
      </c>
      <c r="AE148" s="27">
        <v>56</v>
      </c>
      <c r="AF148" s="37">
        <f t="shared" si="13"/>
        <v>79.83</v>
      </c>
      <c r="AG148" s="27">
        <v>56</v>
      </c>
      <c r="AH148" s="37">
        <f t="shared" si="8"/>
        <v>268.95</v>
      </c>
      <c r="AI148" s="27">
        <v>144</v>
      </c>
      <c r="AJ148" s="37">
        <f t="shared" si="9"/>
        <v>433.65</v>
      </c>
      <c r="AK148" s="27">
        <v>144</v>
      </c>
      <c r="AL148" s="42">
        <v>168</v>
      </c>
      <c r="AM148" s="37">
        <f t="shared" si="10"/>
        <v>133.61000000000001</v>
      </c>
      <c r="AN148" s="42">
        <v>168</v>
      </c>
      <c r="AO148" s="37">
        <f t="shared" si="11"/>
        <v>121.86999999999999</v>
      </c>
      <c r="AP148" s="42">
        <v>168</v>
      </c>
      <c r="AQ148" s="37">
        <f t="shared" si="12"/>
        <v>256.36</v>
      </c>
      <c r="AR148" s="42">
        <v>168</v>
      </c>
    </row>
    <row r="149" spans="1:44" ht="12" customHeight="1">
      <c r="A149" s="27">
        <v>55</v>
      </c>
      <c r="B149" s="44" t="s">
        <v>1172</v>
      </c>
      <c r="C149" s="44" t="s">
        <v>1173</v>
      </c>
      <c r="D149" s="46">
        <v>29</v>
      </c>
      <c r="E149" s="44" t="s">
        <v>1174</v>
      </c>
      <c r="F149" s="44" t="s">
        <v>791</v>
      </c>
      <c r="G149" s="44" t="s">
        <v>1175</v>
      </c>
      <c r="H149" s="44" t="s">
        <v>1176</v>
      </c>
      <c r="I149" s="52" t="s">
        <v>1177</v>
      </c>
      <c r="J149" s="47">
        <v>271.55</v>
      </c>
      <c r="K149" s="47">
        <v>437.6</v>
      </c>
      <c r="L149" s="48">
        <v>165</v>
      </c>
      <c r="M149" s="44" t="s">
        <v>1178</v>
      </c>
      <c r="N149" s="44" t="s">
        <v>1179</v>
      </c>
      <c r="O149" s="44" t="s">
        <v>1180</v>
      </c>
      <c r="P149" s="4"/>
      <c r="Q149" s="27">
        <v>55</v>
      </c>
      <c r="R149" s="37">
        <f t="shared" si="0"/>
        <v>134.18</v>
      </c>
      <c r="S149" s="27">
        <v>55</v>
      </c>
      <c r="T149" s="37">
        <f t="shared" si="1"/>
        <v>150.53000000000003</v>
      </c>
      <c r="U149" s="27">
        <v>55</v>
      </c>
      <c r="V149" s="37">
        <f t="shared" si="2"/>
        <v>29</v>
      </c>
      <c r="W149" s="27">
        <v>55</v>
      </c>
      <c r="X149" s="37">
        <f t="shared" si="15"/>
        <v>70.600000000000009</v>
      </c>
      <c r="Y149" s="27">
        <v>55</v>
      </c>
      <c r="Z149" s="37">
        <f t="shared" si="16"/>
        <v>62.33</v>
      </c>
      <c r="AA149" s="27">
        <v>55</v>
      </c>
      <c r="AB149" s="37">
        <f t="shared" si="5"/>
        <v>358.59999999999997</v>
      </c>
      <c r="AC149" s="27">
        <v>55</v>
      </c>
      <c r="AD149" s="37">
        <f t="shared" si="14"/>
        <v>69.55</v>
      </c>
      <c r="AE149" s="27">
        <v>55</v>
      </c>
      <c r="AF149" s="37">
        <f t="shared" si="13"/>
        <v>80.059999999999988</v>
      </c>
      <c r="AG149" s="27">
        <v>55</v>
      </c>
      <c r="AH149" s="37">
        <f t="shared" si="8"/>
        <v>271.55</v>
      </c>
      <c r="AI149" s="27">
        <v>145</v>
      </c>
      <c r="AJ149" s="37">
        <f t="shared" si="9"/>
        <v>437.6</v>
      </c>
      <c r="AK149" s="27">
        <v>145</v>
      </c>
      <c r="AL149" s="42">
        <v>165</v>
      </c>
      <c r="AM149" s="37">
        <f t="shared" si="10"/>
        <v>134</v>
      </c>
      <c r="AN149" s="42">
        <v>165</v>
      </c>
      <c r="AO149" s="37">
        <f t="shared" si="11"/>
        <v>122.24</v>
      </c>
      <c r="AP149" s="42">
        <v>165</v>
      </c>
      <c r="AQ149" s="37">
        <f t="shared" si="12"/>
        <v>257.01</v>
      </c>
      <c r="AR149" s="42">
        <v>165</v>
      </c>
    </row>
    <row r="150" spans="1:44" ht="12" customHeight="1">
      <c r="A150" s="27">
        <v>54</v>
      </c>
      <c r="B150" s="31" t="s">
        <v>1182</v>
      </c>
      <c r="C150" s="31" t="s">
        <v>1183</v>
      </c>
      <c r="D150" s="32">
        <v>29.07</v>
      </c>
      <c r="E150" s="31" t="s">
        <v>1184</v>
      </c>
      <c r="F150" s="31" t="s">
        <v>800</v>
      </c>
      <c r="G150" s="31" t="s">
        <v>1185</v>
      </c>
      <c r="H150" s="31" t="s">
        <v>1186</v>
      </c>
      <c r="I150" s="32" t="s">
        <v>1187</v>
      </c>
      <c r="J150" s="33">
        <v>274.14999999999998</v>
      </c>
      <c r="K150" s="33">
        <v>441.6</v>
      </c>
      <c r="L150" s="27">
        <v>162</v>
      </c>
      <c r="M150" s="31" t="s">
        <v>1188</v>
      </c>
      <c r="N150" s="31" t="s">
        <v>404</v>
      </c>
      <c r="O150" s="31" t="s">
        <v>1189</v>
      </c>
      <c r="P150" s="4"/>
      <c r="Q150" s="27">
        <v>54</v>
      </c>
      <c r="R150" s="37">
        <f t="shared" si="0"/>
        <v>134.51999999999998</v>
      </c>
      <c r="S150" s="27">
        <v>54</v>
      </c>
      <c r="T150" s="37">
        <f t="shared" si="1"/>
        <v>150.90000000000003</v>
      </c>
      <c r="U150" s="27">
        <v>54</v>
      </c>
      <c r="V150" s="37">
        <f t="shared" si="2"/>
        <v>29.07</v>
      </c>
      <c r="W150" s="27">
        <v>54</v>
      </c>
      <c r="X150" s="37">
        <f t="shared" si="15"/>
        <v>70.820000000000007</v>
      </c>
      <c r="Y150" s="27">
        <v>54</v>
      </c>
      <c r="Z150" s="37">
        <f t="shared" si="16"/>
        <v>62.48</v>
      </c>
      <c r="AA150" s="27">
        <v>54</v>
      </c>
      <c r="AB150" s="37">
        <f t="shared" si="5"/>
        <v>359.49</v>
      </c>
      <c r="AC150" s="27">
        <v>54</v>
      </c>
      <c r="AD150" s="37">
        <f t="shared" si="14"/>
        <v>69.739999999999995</v>
      </c>
      <c r="AE150" s="27">
        <v>54</v>
      </c>
      <c r="AF150" s="37">
        <f t="shared" si="13"/>
        <v>80.28</v>
      </c>
      <c r="AG150" s="27">
        <v>54</v>
      </c>
      <c r="AH150" s="37">
        <f t="shared" si="8"/>
        <v>274.14999999999998</v>
      </c>
      <c r="AI150" s="27">
        <v>146</v>
      </c>
      <c r="AJ150" s="37">
        <f t="shared" si="9"/>
        <v>441.6</v>
      </c>
      <c r="AK150" s="27">
        <v>146</v>
      </c>
      <c r="AL150" s="42">
        <v>162</v>
      </c>
      <c r="AM150" s="37">
        <f t="shared" si="10"/>
        <v>134.39000000000001</v>
      </c>
      <c r="AN150" s="42">
        <v>162</v>
      </c>
      <c r="AO150" s="37">
        <f t="shared" si="11"/>
        <v>122.60999999999999</v>
      </c>
      <c r="AP150" s="42">
        <v>162</v>
      </c>
      <c r="AQ150" s="37">
        <f t="shared" si="12"/>
        <v>257.65999999999997</v>
      </c>
      <c r="AR150" s="42">
        <v>162</v>
      </c>
    </row>
    <row r="151" spans="1:44" ht="12" customHeight="1">
      <c r="A151" s="27">
        <v>53</v>
      </c>
      <c r="B151" s="44" t="s">
        <v>744</v>
      </c>
      <c r="C151" s="44" t="s">
        <v>1190</v>
      </c>
      <c r="D151" s="46">
        <v>29.15</v>
      </c>
      <c r="E151" s="44" t="s">
        <v>1191</v>
      </c>
      <c r="F151" s="44" t="s">
        <v>809</v>
      </c>
      <c r="G151" s="44" t="s">
        <v>1192</v>
      </c>
      <c r="H151" s="44" t="s">
        <v>1193</v>
      </c>
      <c r="I151" s="52" t="s">
        <v>1194</v>
      </c>
      <c r="J151" s="47">
        <v>276.75</v>
      </c>
      <c r="K151" s="47">
        <v>445.6</v>
      </c>
      <c r="L151" s="48">
        <v>159</v>
      </c>
      <c r="M151" s="44" t="s">
        <v>1195</v>
      </c>
      <c r="N151" s="44" t="s">
        <v>1196</v>
      </c>
      <c r="O151" s="44" t="s">
        <v>1197</v>
      </c>
      <c r="P151" s="4"/>
      <c r="Q151" s="27">
        <v>53</v>
      </c>
      <c r="R151" s="37">
        <f t="shared" si="0"/>
        <v>134.85999999999996</v>
      </c>
      <c r="S151" s="27">
        <v>53</v>
      </c>
      <c r="T151" s="37">
        <f t="shared" si="1"/>
        <v>151.27000000000001</v>
      </c>
      <c r="U151" s="27">
        <v>53</v>
      </c>
      <c r="V151" s="37">
        <f t="shared" si="2"/>
        <v>29.15</v>
      </c>
      <c r="W151" s="27">
        <v>53</v>
      </c>
      <c r="X151" s="37">
        <f t="shared" si="15"/>
        <v>71.039999999999992</v>
      </c>
      <c r="Y151" s="27">
        <v>53</v>
      </c>
      <c r="Z151" s="37">
        <f t="shared" si="16"/>
        <v>62.640000000000008</v>
      </c>
      <c r="AA151" s="27">
        <v>53</v>
      </c>
      <c r="AB151" s="37">
        <f t="shared" si="5"/>
        <v>360.39</v>
      </c>
      <c r="AC151" s="27">
        <v>53</v>
      </c>
      <c r="AD151" s="37">
        <f t="shared" si="14"/>
        <v>69.94</v>
      </c>
      <c r="AE151" s="27">
        <v>53</v>
      </c>
      <c r="AF151" s="37">
        <f t="shared" si="13"/>
        <v>80.510000000000005</v>
      </c>
      <c r="AG151" s="27">
        <v>53</v>
      </c>
      <c r="AH151" s="37">
        <f t="shared" si="8"/>
        <v>276.75</v>
      </c>
      <c r="AI151" s="27">
        <v>147</v>
      </c>
      <c r="AJ151" s="37">
        <f t="shared" si="9"/>
        <v>445.6</v>
      </c>
      <c r="AK151" s="27">
        <v>147</v>
      </c>
      <c r="AL151" s="42">
        <v>159</v>
      </c>
      <c r="AM151" s="37">
        <f t="shared" si="10"/>
        <v>134.78</v>
      </c>
      <c r="AN151" s="42">
        <v>159</v>
      </c>
      <c r="AO151" s="37">
        <f t="shared" si="11"/>
        <v>122.97999999999999</v>
      </c>
      <c r="AP151" s="42">
        <v>159</v>
      </c>
      <c r="AQ151" s="37">
        <f t="shared" si="12"/>
        <v>258.31</v>
      </c>
      <c r="AR151" s="42">
        <v>159</v>
      </c>
    </row>
    <row r="152" spans="1:44" ht="12" customHeight="1">
      <c r="A152" s="27">
        <v>52</v>
      </c>
      <c r="B152" s="31" t="s">
        <v>1198</v>
      </c>
      <c r="C152" s="31" t="s">
        <v>1199</v>
      </c>
      <c r="D152" s="32">
        <v>29.23</v>
      </c>
      <c r="E152" s="31" t="s">
        <v>1200</v>
      </c>
      <c r="F152" s="31" t="s">
        <v>1201</v>
      </c>
      <c r="G152" s="31" t="s">
        <v>1202</v>
      </c>
      <c r="H152" s="31" t="s">
        <v>1203</v>
      </c>
      <c r="I152" s="32" t="s">
        <v>1204</v>
      </c>
      <c r="J152" s="33">
        <v>279.39999999999998</v>
      </c>
      <c r="K152" s="33">
        <v>449.6</v>
      </c>
      <c r="L152" s="27">
        <v>156</v>
      </c>
      <c r="M152" s="31" t="s">
        <v>1205</v>
      </c>
      <c r="N152" s="31" t="s">
        <v>1206</v>
      </c>
      <c r="O152" s="31" t="s">
        <v>1207</v>
      </c>
      <c r="P152" s="4"/>
      <c r="Q152" s="27">
        <v>52</v>
      </c>
      <c r="R152" s="37">
        <f t="shared" si="0"/>
        <v>135.20000000000002</v>
      </c>
      <c r="S152" s="27">
        <v>52</v>
      </c>
      <c r="T152" s="37">
        <f t="shared" si="1"/>
        <v>151.64999999999998</v>
      </c>
      <c r="U152" s="27">
        <v>52</v>
      </c>
      <c r="V152" s="37">
        <f t="shared" si="2"/>
        <v>29.23</v>
      </c>
      <c r="W152" s="27">
        <v>52</v>
      </c>
      <c r="X152" s="37">
        <f t="shared" si="15"/>
        <v>71.27</v>
      </c>
      <c r="Y152" s="27">
        <v>52</v>
      </c>
      <c r="Z152" s="37">
        <f t="shared" si="16"/>
        <v>62.8</v>
      </c>
      <c r="AA152" s="27">
        <v>52</v>
      </c>
      <c r="AB152" s="37">
        <f t="shared" si="5"/>
        <v>361.28999999999996</v>
      </c>
      <c r="AC152" s="27">
        <v>52</v>
      </c>
      <c r="AD152" s="37">
        <f t="shared" si="14"/>
        <v>70.13000000000001</v>
      </c>
      <c r="AE152" s="27">
        <v>52</v>
      </c>
      <c r="AF152" s="37">
        <f t="shared" si="13"/>
        <v>80.739999999999995</v>
      </c>
      <c r="AG152" s="27">
        <v>52</v>
      </c>
      <c r="AH152" s="37">
        <f t="shared" si="8"/>
        <v>279.39999999999998</v>
      </c>
      <c r="AI152" s="27">
        <v>148</v>
      </c>
      <c r="AJ152" s="37">
        <f t="shared" si="9"/>
        <v>449.6</v>
      </c>
      <c r="AK152" s="27">
        <v>148</v>
      </c>
      <c r="AL152" s="42">
        <v>156</v>
      </c>
      <c r="AM152" s="37">
        <f t="shared" si="10"/>
        <v>135.18</v>
      </c>
      <c r="AN152" s="42">
        <v>156</v>
      </c>
      <c r="AO152" s="37">
        <f t="shared" si="11"/>
        <v>123.35</v>
      </c>
      <c r="AP152" s="42">
        <v>156</v>
      </c>
      <c r="AQ152" s="37">
        <f t="shared" si="12"/>
        <v>258.97000000000003</v>
      </c>
      <c r="AR152" s="42">
        <v>156</v>
      </c>
    </row>
    <row r="153" spans="1:44" ht="12" customHeight="1">
      <c r="A153" s="27">
        <v>51</v>
      </c>
      <c r="B153" s="44" t="s">
        <v>1208</v>
      </c>
      <c r="C153" s="44" t="s">
        <v>1209</v>
      </c>
      <c r="D153" s="46">
        <v>29.31</v>
      </c>
      <c r="E153" s="44" t="s">
        <v>1210</v>
      </c>
      <c r="F153" s="44" t="s">
        <v>1211</v>
      </c>
      <c r="G153" s="44" t="s">
        <v>1212</v>
      </c>
      <c r="H153" s="44" t="s">
        <v>1213</v>
      </c>
      <c r="I153" s="52" t="s">
        <v>1214</v>
      </c>
      <c r="J153" s="47">
        <v>282.10000000000002</v>
      </c>
      <c r="K153" s="47">
        <v>453.7</v>
      </c>
      <c r="L153" s="48">
        <v>153</v>
      </c>
      <c r="M153" s="44" t="s">
        <v>1215</v>
      </c>
      <c r="N153" s="44" t="s">
        <v>1216</v>
      </c>
      <c r="O153" s="44" t="s">
        <v>1217</v>
      </c>
      <c r="P153" s="4"/>
      <c r="Q153" s="27">
        <v>51</v>
      </c>
      <c r="R153" s="37">
        <f t="shared" si="0"/>
        <v>135.54</v>
      </c>
      <c r="S153" s="27">
        <v>51</v>
      </c>
      <c r="T153" s="37">
        <f t="shared" si="1"/>
        <v>152.03</v>
      </c>
      <c r="U153" s="27">
        <v>51</v>
      </c>
      <c r="V153" s="37">
        <f t="shared" si="2"/>
        <v>29.31</v>
      </c>
      <c r="W153" s="27">
        <v>51</v>
      </c>
      <c r="X153" s="37">
        <f t="shared" si="15"/>
        <v>71.489999999999995</v>
      </c>
      <c r="Y153" s="27">
        <v>51</v>
      </c>
      <c r="Z153" s="37">
        <f t="shared" si="16"/>
        <v>62.959999999999994</v>
      </c>
      <c r="AA153" s="27">
        <v>51</v>
      </c>
      <c r="AB153" s="37">
        <f t="shared" si="5"/>
        <v>362.20000000000005</v>
      </c>
      <c r="AC153" s="27">
        <v>51</v>
      </c>
      <c r="AD153" s="37">
        <f t="shared" si="14"/>
        <v>70.329999999999984</v>
      </c>
      <c r="AE153" s="27">
        <v>51</v>
      </c>
      <c r="AF153" s="37">
        <f t="shared" si="13"/>
        <v>80.97</v>
      </c>
      <c r="AG153" s="27">
        <v>51</v>
      </c>
      <c r="AH153" s="37">
        <f t="shared" si="8"/>
        <v>282.10000000000002</v>
      </c>
      <c r="AI153" s="27">
        <v>149</v>
      </c>
      <c r="AJ153" s="37">
        <f t="shared" si="9"/>
        <v>453.7</v>
      </c>
      <c r="AK153" s="27">
        <v>149</v>
      </c>
      <c r="AL153" s="42">
        <v>153</v>
      </c>
      <c r="AM153" s="37">
        <f t="shared" si="10"/>
        <v>135.58000000000001</v>
      </c>
      <c r="AN153" s="42">
        <v>153</v>
      </c>
      <c r="AO153" s="37">
        <f t="shared" si="11"/>
        <v>123.73</v>
      </c>
      <c r="AP153" s="42">
        <v>153</v>
      </c>
      <c r="AQ153" s="37">
        <f t="shared" si="12"/>
        <v>259.63</v>
      </c>
      <c r="AR153" s="42">
        <v>153</v>
      </c>
    </row>
    <row r="154" spans="1:44" ht="12" customHeight="1">
      <c r="A154" s="27">
        <v>50</v>
      </c>
      <c r="B154" s="31" t="s">
        <v>1218</v>
      </c>
      <c r="C154" s="31" t="s">
        <v>1219</v>
      </c>
      <c r="D154" s="32">
        <v>29.39</v>
      </c>
      <c r="E154" s="31" t="s">
        <v>1220</v>
      </c>
      <c r="F154" s="31" t="s">
        <v>1221</v>
      </c>
      <c r="G154" s="31" t="s">
        <v>1222</v>
      </c>
      <c r="H154" s="31" t="s">
        <v>1223</v>
      </c>
      <c r="I154" s="32" t="s">
        <v>1224</v>
      </c>
      <c r="J154" s="33">
        <v>284.8</v>
      </c>
      <c r="K154" s="33">
        <v>457.85</v>
      </c>
      <c r="L154" s="27">
        <v>150</v>
      </c>
      <c r="M154" s="31" t="s">
        <v>1225</v>
      </c>
      <c r="N154" s="31" t="s">
        <v>1226</v>
      </c>
      <c r="O154" s="31" t="s">
        <v>1227</v>
      </c>
      <c r="P154" s="4"/>
      <c r="Q154" s="27">
        <v>50</v>
      </c>
      <c r="R154" s="37">
        <f t="shared" si="0"/>
        <v>135.89000000000001</v>
      </c>
      <c r="S154" s="27">
        <v>50</v>
      </c>
      <c r="T154" s="37">
        <f t="shared" si="1"/>
        <v>152.41</v>
      </c>
      <c r="U154" s="27">
        <v>50</v>
      </c>
      <c r="V154" s="37">
        <f t="shared" si="2"/>
        <v>29.39</v>
      </c>
      <c r="W154" s="27">
        <v>50</v>
      </c>
      <c r="X154" s="37">
        <f t="shared" si="15"/>
        <v>71.720000000000013</v>
      </c>
      <c r="Y154" s="27">
        <v>50</v>
      </c>
      <c r="Z154" s="37">
        <f t="shared" si="16"/>
        <v>63.129999999999995</v>
      </c>
      <c r="AA154" s="27">
        <v>50</v>
      </c>
      <c r="AB154" s="37">
        <f t="shared" si="5"/>
        <v>363.11</v>
      </c>
      <c r="AC154" s="27">
        <v>50</v>
      </c>
      <c r="AD154" s="37">
        <f t="shared" si="14"/>
        <v>70.52</v>
      </c>
      <c r="AE154" s="27">
        <v>50</v>
      </c>
      <c r="AF154" s="37">
        <f t="shared" si="13"/>
        <v>81.209999999999994</v>
      </c>
      <c r="AG154" s="27">
        <v>50</v>
      </c>
      <c r="AH154" s="37">
        <f t="shared" si="8"/>
        <v>284.8</v>
      </c>
      <c r="AI154" s="27">
        <v>150</v>
      </c>
      <c r="AJ154" s="37">
        <f t="shared" si="9"/>
        <v>457.85</v>
      </c>
      <c r="AK154" s="27">
        <v>150</v>
      </c>
      <c r="AL154" s="42">
        <v>150</v>
      </c>
      <c r="AM154" s="37">
        <f t="shared" si="10"/>
        <v>135.97999999999999</v>
      </c>
      <c r="AN154" s="42">
        <v>150</v>
      </c>
      <c r="AO154" s="37">
        <f t="shared" si="11"/>
        <v>124.11000000000003</v>
      </c>
      <c r="AP154" s="42">
        <v>150</v>
      </c>
      <c r="AQ154" s="37">
        <f t="shared" si="12"/>
        <v>260.29000000000002</v>
      </c>
      <c r="AR154" s="42">
        <v>150</v>
      </c>
    </row>
    <row r="155" spans="1:44" ht="12" customHeight="1">
      <c r="A155" s="27">
        <v>49</v>
      </c>
      <c r="B155" s="44" t="s">
        <v>1228</v>
      </c>
      <c r="C155" s="44" t="s">
        <v>1229</v>
      </c>
      <c r="D155" s="46">
        <v>29.47</v>
      </c>
      <c r="E155" s="44" t="s">
        <v>1230</v>
      </c>
      <c r="F155" s="44" t="s">
        <v>834</v>
      </c>
      <c r="G155" s="44" t="s">
        <v>1231</v>
      </c>
      <c r="H155" s="44" t="s">
        <v>1232</v>
      </c>
      <c r="I155" s="52" t="s">
        <v>1233</v>
      </c>
      <c r="J155" s="47">
        <v>287.55</v>
      </c>
      <c r="K155" s="47">
        <v>462</v>
      </c>
      <c r="L155" s="48">
        <v>147</v>
      </c>
      <c r="M155" s="44" t="s">
        <v>1234</v>
      </c>
      <c r="N155" s="44" t="s">
        <v>885</v>
      </c>
      <c r="O155" s="44" t="s">
        <v>1235</v>
      </c>
      <c r="P155" s="4"/>
      <c r="Q155" s="27">
        <v>49</v>
      </c>
      <c r="R155" s="37">
        <f t="shared" si="0"/>
        <v>136.23000000000002</v>
      </c>
      <c r="S155" s="27">
        <v>49</v>
      </c>
      <c r="T155" s="37">
        <f t="shared" si="1"/>
        <v>152.79</v>
      </c>
      <c r="U155" s="27">
        <v>49</v>
      </c>
      <c r="V155" s="37">
        <f t="shared" si="2"/>
        <v>29.47</v>
      </c>
      <c r="W155" s="27">
        <v>49</v>
      </c>
      <c r="X155" s="37">
        <f t="shared" si="15"/>
        <v>71.940000000000012</v>
      </c>
      <c r="Y155" s="27">
        <v>49</v>
      </c>
      <c r="Z155" s="37">
        <f t="shared" si="16"/>
        <v>63.289999999999992</v>
      </c>
      <c r="AA155" s="27">
        <v>49</v>
      </c>
      <c r="AB155" s="37">
        <f t="shared" si="5"/>
        <v>364.02000000000004</v>
      </c>
      <c r="AC155" s="27">
        <v>49</v>
      </c>
      <c r="AD155" s="37">
        <f t="shared" si="14"/>
        <v>70.720000000000013</v>
      </c>
      <c r="AE155" s="27">
        <v>49</v>
      </c>
      <c r="AF155" s="37">
        <f t="shared" si="13"/>
        <v>81.44</v>
      </c>
      <c r="AG155" s="27">
        <v>49</v>
      </c>
      <c r="AH155" s="37">
        <f t="shared" si="8"/>
        <v>287.55</v>
      </c>
      <c r="AI155" s="27">
        <v>151</v>
      </c>
      <c r="AJ155" s="37">
        <f t="shared" si="9"/>
        <v>462</v>
      </c>
      <c r="AK155" s="27">
        <v>151</v>
      </c>
      <c r="AL155" s="42">
        <v>147</v>
      </c>
      <c r="AM155" s="37">
        <f t="shared" si="10"/>
        <v>136.38999999999999</v>
      </c>
      <c r="AN155" s="42">
        <v>147</v>
      </c>
      <c r="AO155" s="37">
        <f t="shared" si="11"/>
        <v>124.48999999999998</v>
      </c>
      <c r="AP155" s="42">
        <v>147</v>
      </c>
      <c r="AQ155" s="37">
        <f t="shared" si="12"/>
        <v>260.95999999999998</v>
      </c>
      <c r="AR155" s="42">
        <v>147</v>
      </c>
    </row>
    <row r="156" spans="1:44" ht="12" customHeight="1">
      <c r="A156" s="27">
        <v>48</v>
      </c>
      <c r="B156" s="31" t="s">
        <v>1236</v>
      </c>
      <c r="C156" s="31" t="s">
        <v>1237</v>
      </c>
      <c r="D156" s="32">
        <v>29.55</v>
      </c>
      <c r="E156" s="31" t="s">
        <v>1238</v>
      </c>
      <c r="F156" s="31" t="s">
        <v>406</v>
      </c>
      <c r="G156" s="31" t="s">
        <v>1239</v>
      </c>
      <c r="H156" s="31" t="s">
        <v>1240</v>
      </c>
      <c r="I156" s="32" t="s">
        <v>1241</v>
      </c>
      <c r="J156" s="33">
        <v>290.3</v>
      </c>
      <c r="K156" s="33">
        <v>466.2</v>
      </c>
      <c r="L156" s="27">
        <v>144</v>
      </c>
      <c r="M156" s="31" t="s">
        <v>1242</v>
      </c>
      <c r="N156" s="31" t="s">
        <v>1243</v>
      </c>
      <c r="O156" s="31" t="s">
        <v>1244</v>
      </c>
      <c r="P156" s="4"/>
      <c r="Q156" s="27">
        <v>48</v>
      </c>
      <c r="R156" s="37">
        <f t="shared" si="0"/>
        <v>136.57999999999998</v>
      </c>
      <c r="S156" s="27">
        <v>48</v>
      </c>
      <c r="T156" s="37">
        <f t="shared" si="1"/>
        <v>153.16999999999999</v>
      </c>
      <c r="U156" s="27">
        <v>48</v>
      </c>
      <c r="V156" s="37">
        <f t="shared" si="2"/>
        <v>29.55</v>
      </c>
      <c r="W156" s="27">
        <v>48</v>
      </c>
      <c r="X156" s="37">
        <f t="shared" si="15"/>
        <v>72.17</v>
      </c>
      <c r="Y156" s="27">
        <v>48</v>
      </c>
      <c r="Z156" s="37">
        <f t="shared" si="16"/>
        <v>63.45000000000001</v>
      </c>
      <c r="AA156" s="27">
        <v>48</v>
      </c>
      <c r="AB156" s="37">
        <f t="shared" si="5"/>
        <v>364.94</v>
      </c>
      <c r="AC156" s="27">
        <v>48</v>
      </c>
      <c r="AD156" s="37">
        <f t="shared" si="14"/>
        <v>70.919999999999987</v>
      </c>
      <c r="AE156" s="27">
        <v>48</v>
      </c>
      <c r="AF156" s="37">
        <f t="shared" si="13"/>
        <v>81.679999999999993</v>
      </c>
      <c r="AG156" s="27">
        <v>48</v>
      </c>
      <c r="AH156" s="37">
        <f t="shared" si="8"/>
        <v>290.3</v>
      </c>
      <c r="AI156" s="27">
        <v>152</v>
      </c>
      <c r="AJ156" s="37">
        <f t="shared" si="9"/>
        <v>466.2</v>
      </c>
      <c r="AK156" s="27">
        <v>152</v>
      </c>
      <c r="AL156" s="42">
        <v>144</v>
      </c>
      <c r="AM156" s="37">
        <f t="shared" si="10"/>
        <v>136.79</v>
      </c>
      <c r="AN156" s="42">
        <v>144</v>
      </c>
      <c r="AO156" s="37">
        <f t="shared" si="11"/>
        <v>124.87</v>
      </c>
      <c r="AP156" s="42">
        <v>144</v>
      </c>
      <c r="AQ156" s="37">
        <f t="shared" si="12"/>
        <v>261.63</v>
      </c>
      <c r="AR156" s="42">
        <v>144</v>
      </c>
    </row>
    <row r="157" spans="1:44" ht="12" customHeight="1">
      <c r="A157" s="27">
        <v>47</v>
      </c>
      <c r="B157" s="44" t="s">
        <v>1245</v>
      </c>
      <c r="C157" s="44" t="s">
        <v>1246</v>
      </c>
      <c r="D157" s="46">
        <v>29.63</v>
      </c>
      <c r="E157" s="44" t="s">
        <v>1247</v>
      </c>
      <c r="F157" s="44" t="s">
        <v>1248</v>
      </c>
      <c r="G157" s="44" t="s">
        <v>1249</v>
      </c>
      <c r="H157" s="44" t="s">
        <v>1250</v>
      </c>
      <c r="I157" s="52" t="s">
        <v>1251</v>
      </c>
      <c r="J157" s="47">
        <v>293.10000000000002</v>
      </c>
      <c r="K157" s="47">
        <v>470.45</v>
      </c>
      <c r="L157" s="48">
        <v>141</v>
      </c>
      <c r="M157" s="44" t="s">
        <v>1252</v>
      </c>
      <c r="N157" s="44" t="s">
        <v>1253</v>
      </c>
      <c r="O157" s="44" t="s">
        <v>1254</v>
      </c>
      <c r="P157" s="4"/>
      <c r="Q157" s="27">
        <v>47</v>
      </c>
      <c r="R157" s="37">
        <f t="shared" si="0"/>
        <v>136.93000000000004</v>
      </c>
      <c r="S157" s="27">
        <v>47</v>
      </c>
      <c r="T157" s="37">
        <f t="shared" si="1"/>
        <v>153.56</v>
      </c>
      <c r="U157" s="27">
        <v>47</v>
      </c>
      <c r="V157" s="37">
        <f t="shared" si="2"/>
        <v>29.63</v>
      </c>
      <c r="W157" s="27">
        <v>47</v>
      </c>
      <c r="X157" s="37">
        <f t="shared" si="15"/>
        <v>72.400000000000006</v>
      </c>
      <c r="Y157" s="27">
        <v>47</v>
      </c>
      <c r="Z157" s="37">
        <f t="shared" si="16"/>
        <v>63.610000000000007</v>
      </c>
      <c r="AA157" s="27">
        <v>47</v>
      </c>
      <c r="AB157" s="37">
        <f t="shared" si="5"/>
        <v>365.86999999999995</v>
      </c>
      <c r="AC157" s="27">
        <v>47</v>
      </c>
      <c r="AD157" s="37">
        <f t="shared" si="14"/>
        <v>71.12</v>
      </c>
      <c r="AE157" s="27">
        <v>47</v>
      </c>
      <c r="AF157" s="37">
        <f t="shared" si="13"/>
        <v>81.91</v>
      </c>
      <c r="AG157" s="27">
        <v>47</v>
      </c>
      <c r="AH157" s="37">
        <f t="shared" si="8"/>
        <v>293.10000000000002</v>
      </c>
      <c r="AI157" s="27">
        <v>153</v>
      </c>
      <c r="AJ157" s="37">
        <f t="shared" si="9"/>
        <v>470.45</v>
      </c>
      <c r="AK157" s="27">
        <v>153</v>
      </c>
      <c r="AL157" s="42">
        <v>141</v>
      </c>
      <c r="AM157" s="37">
        <f t="shared" si="10"/>
        <v>137.19999999999999</v>
      </c>
      <c r="AN157" s="42">
        <v>141</v>
      </c>
      <c r="AO157" s="37">
        <f t="shared" si="11"/>
        <v>125.26</v>
      </c>
      <c r="AP157" s="42">
        <v>141</v>
      </c>
      <c r="AQ157" s="37">
        <f t="shared" si="12"/>
        <v>262.3</v>
      </c>
      <c r="AR157" s="42">
        <v>141</v>
      </c>
    </row>
    <row r="158" spans="1:44" ht="12" customHeight="1">
      <c r="A158" s="27">
        <v>46</v>
      </c>
      <c r="B158" s="31" t="s">
        <v>1255</v>
      </c>
      <c r="C158" s="31" t="s">
        <v>1256</v>
      </c>
      <c r="D158" s="32">
        <v>29.71</v>
      </c>
      <c r="E158" s="31" t="s">
        <v>845</v>
      </c>
      <c r="F158" s="31" t="s">
        <v>1257</v>
      </c>
      <c r="G158" s="31" t="s">
        <v>1258</v>
      </c>
      <c r="H158" s="31" t="s">
        <v>1259</v>
      </c>
      <c r="I158" s="32" t="s">
        <v>1260</v>
      </c>
      <c r="J158" s="33">
        <v>295.89999999999998</v>
      </c>
      <c r="K158" s="33">
        <v>474.7</v>
      </c>
      <c r="L158" s="27">
        <v>138</v>
      </c>
      <c r="M158" s="31" t="s">
        <v>1261</v>
      </c>
      <c r="N158" s="31" t="s">
        <v>1262</v>
      </c>
      <c r="O158" s="31" t="s">
        <v>1263</v>
      </c>
      <c r="P158" s="4"/>
      <c r="Q158" s="27">
        <v>46</v>
      </c>
      <c r="R158" s="37">
        <f t="shared" si="0"/>
        <v>137.28</v>
      </c>
      <c r="S158" s="27">
        <v>46</v>
      </c>
      <c r="T158" s="37">
        <f t="shared" si="1"/>
        <v>153.95000000000002</v>
      </c>
      <c r="U158" s="27">
        <v>46</v>
      </c>
      <c r="V158" s="37">
        <f t="shared" si="2"/>
        <v>29.71</v>
      </c>
      <c r="W158" s="27">
        <v>46</v>
      </c>
      <c r="X158" s="37">
        <f t="shared" si="15"/>
        <v>72.63000000000001</v>
      </c>
      <c r="Y158" s="27">
        <v>46</v>
      </c>
      <c r="Z158" s="37">
        <f t="shared" si="16"/>
        <v>63.78</v>
      </c>
      <c r="AA158" s="27">
        <v>46</v>
      </c>
      <c r="AB158" s="37">
        <f t="shared" si="5"/>
        <v>366.78999999999996</v>
      </c>
      <c r="AC158" s="27">
        <v>46</v>
      </c>
      <c r="AD158" s="37">
        <f t="shared" si="14"/>
        <v>71.320000000000007</v>
      </c>
      <c r="AE158" s="27">
        <v>46</v>
      </c>
      <c r="AF158" s="37">
        <f t="shared" si="13"/>
        <v>82.15</v>
      </c>
      <c r="AG158" s="27">
        <v>46</v>
      </c>
      <c r="AH158" s="37">
        <f t="shared" si="8"/>
        <v>295.89999999999998</v>
      </c>
      <c r="AI158" s="27">
        <v>154</v>
      </c>
      <c r="AJ158" s="37">
        <f t="shared" si="9"/>
        <v>474.7</v>
      </c>
      <c r="AK158" s="27">
        <v>154</v>
      </c>
      <c r="AL158" s="42">
        <v>138</v>
      </c>
      <c r="AM158" s="37">
        <f t="shared" si="10"/>
        <v>137.60999999999999</v>
      </c>
      <c r="AN158" s="42">
        <v>138</v>
      </c>
      <c r="AO158" s="37">
        <f t="shared" si="11"/>
        <v>125.64000000000001</v>
      </c>
      <c r="AP158" s="42">
        <v>138</v>
      </c>
      <c r="AQ158" s="37">
        <f t="shared" si="12"/>
        <v>262.98</v>
      </c>
      <c r="AR158" s="42">
        <v>138</v>
      </c>
    </row>
    <row r="159" spans="1:44" ht="12" customHeight="1">
      <c r="A159" s="27">
        <v>45</v>
      </c>
      <c r="B159" s="44" t="s">
        <v>1264</v>
      </c>
      <c r="C159" s="44" t="s">
        <v>1265</v>
      </c>
      <c r="D159" s="46">
        <v>29.79</v>
      </c>
      <c r="E159" s="44" t="s">
        <v>1266</v>
      </c>
      <c r="F159" s="44" t="s">
        <v>1267</v>
      </c>
      <c r="G159" s="44" t="s">
        <v>1268</v>
      </c>
      <c r="H159" s="44" t="s">
        <v>1269</v>
      </c>
      <c r="I159" s="52" t="s">
        <v>1270</v>
      </c>
      <c r="J159" s="47">
        <v>298.75</v>
      </c>
      <c r="K159" s="47">
        <v>479</v>
      </c>
      <c r="L159" s="48">
        <v>135</v>
      </c>
      <c r="M159" s="44" t="s">
        <v>1271</v>
      </c>
      <c r="N159" s="44" t="s">
        <v>1272</v>
      </c>
      <c r="O159" s="44" t="s">
        <v>1273</v>
      </c>
      <c r="P159" s="4"/>
      <c r="Q159" s="27">
        <v>45</v>
      </c>
      <c r="R159" s="37">
        <f t="shared" si="0"/>
        <v>137.64000000000001</v>
      </c>
      <c r="S159" s="27">
        <v>45</v>
      </c>
      <c r="T159" s="37">
        <f t="shared" si="1"/>
        <v>154.34</v>
      </c>
      <c r="U159" s="27">
        <v>45</v>
      </c>
      <c r="V159" s="37">
        <f t="shared" si="2"/>
        <v>29.79</v>
      </c>
      <c r="W159" s="27">
        <v>45</v>
      </c>
      <c r="X159" s="37">
        <f t="shared" si="15"/>
        <v>72.86999999999999</v>
      </c>
      <c r="Y159" s="27">
        <v>45</v>
      </c>
      <c r="Z159" s="37">
        <f t="shared" si="16"/>
        <v>63.940000000000005</v>
      </c>
      <c r="AA159" s="27">
        <v>45</v>
      </c>
      <c r="AB159" s="37">
        <f t="shared" si="5"/>
        <v>367.72999999999996</v>
      </c>
      <c r="AC159" s="27">
        <v>45</v>
      </c>
      <c r="AD159" s="37">
        <f t="shared" si="14"/>
        <v>71.519999999999982</v>
      </c>
      <c r="AE159" s="27">
        <v>45</v>
      </c>
      <c r="AF159" s="37">
        <f t="shared" si="13"/>
        <v>82.39</v>
      </c>
      <c r="AG159" s="27">
        <v>45</v>
      </c>
      <c r="AH159" s="37">
        <f t="shared" si="8"/>
        <v>298.75</v>
      </c>
      <c r="AI159" s="27">
        <v>155</v>
      </c>
      <c r="AJ159" s="37">
        <f t="shared" si="9"/>
        <v>479</v>
      </c>
      <c r="AK159" s="27">
        <v>155</v>
      </c>
      <c r="AL159" s="42">
        <v>135</v>
      </c>
      <c r="AM159" s="37">
        <f t="shared" si="10"/>
        <v>138.03000000000003</v>
      </c>
      <c r="AN159" s="42">
        <v>135</v>
      </c>
      <c r="AO159" s="37">
        <f t="shared" si="11"/>
        <v>126.02999999999997</v>
      </c>
      <c r="AP159" s="42">
        <v>135</v>
      </c>
      <c r="AQ159" s="37">
        <f t="shared" si="12"/>
        <v>263.65999999999997</v>
      </c>
      <c r="AR159" s="42">
        <v>135</v>
      </c>
    </row>
    <row r="160" spans="1:44" ht="12" customHeight="1">
      <c r="A160" s="27">
        <v>44</v>
      </c>
      <c r="B160" s="31" t="s">
        <v>1274</v>
      </c>
      <c r="C160" s="31" t="s">
        <v>1275</v>
      </c>
      <c r="D160" s="32">
        <v>29.87</v>
      </c>
      <c r="E160" s="31" t="s">
        <v>1276</v>
      </c>
      <c r="F160" s="31" t="s">
        <v>1277</v>
      </c>
      <c r="G160" s="31" t="s">
        <v>1278</v>
      </c>
      <c r="H160" s="31" t="s">
        <v>1220</v>
      </c>
      <c r="I160" s="32" t="s">
        <v>1279</v>
      </c>
      <c r="J160" s="33">
        <v>301.60000000000002</v>
      </c>
      <c r="K160" s="33">
        <v>483.4</v>
      </c>
      <c r="L160" s="27">
        <v>132</v>
      </c>
      <c r="M160" s="31" t="s">
        <v>1280</v>
      </c>
      <c r="N160" s="31" t="s">
        <v>1281</v>
      </c>
      <c r="O160" s="31" t="s">
        <v>1282</v>
      </c>
      <c r="P160" s="4"/>
      <c r="Q160" s="27">
        <v>44</v>
      </c>
      <c r="R160" s="37">
        <f t="shared" si="0"/>
        <v>137.99</v>
      </c>
      <c r="S160" s="27">
        <v>44</v>
      </c>
      <c r="T160" s="37">
        <f t="shared" si="1"/>
        <v>154.73000000000002</v>
      </c>
      <c r="U160" s="27">
        <v>44</v>
      </c>
      <c r="V160" s="37">
        <f t="shared" si="2"/>
        <v>29.87</v>
      </c>
      <c r="W160" s="27">
        <v>44</v>
      </c>
      <c r="X160" s="37">
        <f t="shared" si="15"/>
        <v>73.099999999999994</v>
      </c>
      <c r="Y160" s="27">
        <v>44</v>
      </c>
      <c r="Z160" s="37">
        <f t="shared" si="16"/>
        <v>64.11</v>
      </c>
      <c r="AA160" s="27">
        <v>44</v>
      </c>
      <c r="AB160" s="37">
        <f t="shared" si="5"/>
        <v>368.67</v>
      </c>
      <c r="AC160" s="27">
        <v>44</v>
      </c>
      <c r="AD160" s="37">
        <f t="shared" si="14"/>
        <v>71.720000000000013</v>
      </c>
      <c r="AE160" s="27">
        <v>44</v>
      </c>
      <c r="AF160" s="37">
        <f t="shared" si="13"/>
        <v>82.63</v>
      </c>
      <c r="AG160" s="27">
        <v>44</v>
      </c>
      <c r="AH160" s="37">
        <f t="shared" si="8"/>
        <v>301.60000000000002</v>
      </c>
      <c r="AI160" s="27">
        <v>156</v>
      </c>
      <c r="AJ160" s="37">
        <f t="shared" si="9"/>
        <v>483.4</v>
      </c>
      <c r="AK160" s="27">
        <v>156</v>
      </c>
      <c r="AL160" s="42">
        <v>132</v>
      </c>
      <c r="AM160" s="37">
        <f t="shared" si="10"/>
        <v>138.44</v>
      </c>
      <c r="AN160" s="42">
        <v>132</v>
      </c>
      <c r="AO160" s="37">
        <f t="shared" si="11"/>
        <v>126.43</v>
      </c>
      <c r="AP160" s="42">
        <v>132</v>
      </c>
      <c r="AQ160" s="37">
        <f t="shared" si="12"/>
        <v>264.34000000000003</v>
      </c>
      <c r="AR160" s="42">
        <v>132</v>
      </c>
    </row>
    <row r="161" spans="1:44" ht="12" customHeight="1">
      <c r="A161" s="27">
        <v>43</v>
      </c>
      <c r="B161" s="44" t="s">
        <v>1283</v>
      </c>
      <c r="C161" s="44" t="s">
        <v>1284</v>
      </c>
      <c r="D161" s="46">
        <v>29.96</v>
      </c>
      <c r="E161" s="44" t="s">
        <v>1285</v>
      </c>
      <c r="F161" s="44" t="s">
        <v>1286</v>
      </c>
      <c r="G161" s="44" t="s">
        <v>1287</v>
      </c>
      <c r="H161" s="44" t="s">
        <v>1288</v>
      </c>
      <c r="I161" s="52" t="s">
        <v>1289</v>
      </c>
      <c r="J161" s="47">
        <v>304.5</v>
      </c>
      <c r="K161" s="47">
        <v>487.75</v>
      </c>
      <c r="L161" s="48">
        <v>129</v>
      </c>
      <c r="M161" s="44" t="s">
        <v>860</v>
      </c>
      <c r="N161" s="44" t="s">
        <v>1290</v>
      </c>
      <c r="O161" s="44" t="s">
        <v>1291</v>
      </c>
      <c r="P161" s="4"/>
      <c r="Q161" s="27">
        <v>43</v>
      </c>
      <c r="R161" s="37">
        <f t="shared" si="0"/>
        <v>138.34999999999997</v>
      </c>
      <c r="S161" s="27">
        <v>43</v>
      </c>
      <c r="T161" s="37">
        <f t="shared" si="1"/>
        <v>155.11999999999998</v>
      </c>
      <c r="U161" s="27">
        <v>43</v>
      </c>
      <c r="V161" s="37">
        <f t="shared" si="2"/>
        <v>29.96</v>
      </c>
      <c r="W161" s="27">
        <v>43</v>
      </c>
      <c r="X161" s="37">
        <f t="shared" si="15"/>
        <v>73.34</v>
      </c>
      <c r="Y161" s="27">
        <v>43</v>
      </c>
      <c r="Z161" s="37">
        <f t="shared" si="16"/>
        <v>64.28</v>
      </c>
      <c r="AA161" s="27">
        <v>43</v>
      </c>
      <c r="AB161" s="37">
        <f t="shared" si="5"/>
        <v>369.61</v>
      </c>
      <c r="AC161" s="27">
        <v>43</v>
      </c>
      <c r="AD161" s="37">
        <f t="shared" si="14"/>
        <v>71.930000000000007</v>
      </c>
      <c r="AE161" s="27">
        <v>43</v>
      </c>
      <c r="AF161" s="37">
        <f t="shared" si="13"/>
        <v>82.86999999999999</v>
      </c>
      <c r="AG161" s="27">
        <v>43</v>
      </c>
      <c r="AH161" s="37">
        <f t="shared" si="8"/>
        <v>304.5</v>
      </c>
      <c r="AI161" s="27">
        <v>157</v>
      </c>
      <c r="AJ161" s="37">
        <f t="shared" si="9"/>
        <v>487.75</v>
      </c>
      <c r="AK161" s="27">
        <v>157</v>
      </c>
      <c r="AL161" s="42">
        <v>129</v>
      </c>
      <c r="AM161" s="37">
        <f t="shared" si="10"/>
        <v>138.86000000000001</v>
      </c>
      <c r="AN161" s="42">
        <v>129</v>
      </c>
      <c r="AO161" s="37">
        <f t="shared" si="11"/>
        <v>126.81999999999998</v>
      </c>
      <c r="AP161" s="42">
        <v>129</v>
      </c>
      <c r="AQ161" s="37">
        <f t="shared" si="12"/>
        <v>265.03000000000003</v>
      </c>
      <c r="AR161" s="42">
        <v>129</v>
      </c>
    </row>
    <row r="162" spans="1:44" ht="12" customHeight="1">
      <c r="A162" s="27">
        <v>42</v>
      </c>
      <c r="B162" s="31" t="s">
        <v>1292</v>
      </c>
      <c r="C162" s="31" t="s">
        <v>1293</v>
      </c>
      <c r="D162" s="32">
        <v>30.04</v>
      </c>
      <c r="E162" s="31" t="s">
        <v>890</v>
      </c>
      <c r="F162" s="31" t="s">
        <v>1294</v>
      </c>
      <c r="G162" s="31" t="s">
        <v>1295</v>
      </c>
      <c r="H162" s="31" t="s">
        <v>1296</v>
      </c>
      <c r="I162" s="32" t="s">
        <v>1297</v>
      </c>
      <c r="J162" s="33">
        <v>307.39999999999998</v>
      </c>
      <c r="K162" s="33">
        <v>492.2</v>
      </c>
      <c r="L162" s="27">
        <v>126</v>
      </c>
      <c r="M162" s="31" t="s">
        <v>1298</v>
      </c>
      <c r="N162" s="31" t="s">
        <v>1299</v>
      </c>
      <c r="O162" s="31" t="s">
        <v>1300</v>
      </c>
      <c r="P162" s="4"/>
      <c r="Q162" s="27">
        <v>42</v>
      </c>
      <c r="R162" s="37">
        <f t="shared" si="0"/>
        <v>138.71</v>
      </c>
      <c r="S162" s="27">
        <v>42</v>
      </c>
      <c r="T162" s="37">
        <f t="shared" si="1"/>
        <v>155.52000000000001</v>
      </c>
      <c r="U162" s="27">
        <v>42</v>
      </c>
      <c r="V162" s="37">
        <f t="shared" si="2"/>
        <v>30.04</v>
      </c>
      <c r="W162" s="27">
        <v>42</v>
      </c>
      <c r="X162" s="37">
        <f t="shared" si="15"/>
        <v>73.58</v>
      </c>
      <c r="Y162" s="27">
        <v>42</v>
      </c>
      <c r="Z162" s="37">
        <f t="shared" si="16"/>
        <v>64.45</v>
      </c>
      <c r="AA162" s="27">
        <v>42</v>
      </c>
      <c r="AB162" s="37">
        <f t="shared" si="5"/>
        <v>370.56</v>
      </c>
      <c r="AC162" s="27">
        <v>42</v>
      </c>
      <c r="AD162" s="37">
        <f t="shared" si="14"/>
        <v>72.13</v>
      </c>
      <c r="AE162" s="27">
        <v>42</v>
      </c>
      <c r="AF162" s="37">
        <f t="shared" si="13"/>
        <v>83.11999999999999</v>
      </c>
      <c r="AG162" s="27">
        <v>42</v>
      </c>
      <c r="AH162" s="37">
        <f t="shared" si="8"/>
        <v>307.39999999999998</v>
      </c>
      <c r="AI162" s="27">
        <v>158</v>
      </c>
      <c r="AJ162" s="37">
        <f t="shared" si="9"/>
        <v>492.2</v>
      </c>
      <c r="AK162" s="27">
        <v>158</v>
      </c>
      <c r="AL162" s="42">
        <v>126</v>
      </c>
      <c r="AM162" s="37">
        <f t="shared" si="10"/>
        <v>139.28</v>
      </c>
      <c r="AN162" s="42">
        <v>126</v>
      </c>
      <c r="AO162" s="37">
        <f t="shared" si="11"/>
        <v>127.22000000000001</v>
      </c>
      <c r="AP162" s="42">
        <v>126</v>
      </c>
      <c r="AQ162" s="37">
        <f t="shared" si="12"/>
        <v>265.71999999999997</v>
      </c>
      <c r="AR162" s="42">
        <v>126</v>
      </c>
    </row>
    <row r="163" spans="1:44" ht="12" customHeight="1">
      <c r="A163" s="27">
        <v>41</v>
      </c>
      <c r="B163" s="44" t="s">
        <v>1303</v>
      </c>
      <c r="C163" s="44" t="s">
        <v>1304</v>
      </c>
      <c r="D163" s="46">
        <v>30.12</v>
      </c>
      <c r="E163" s="44" t="s">
        <v>1305</v>
      </c>
      <c r="F163" s="44" t="s">
        <v>463</v>
      </c>
      <c r="G163" s="44" t="s">
        <v>1306</v>
      </c>
      <c r="H163" s="44" t="s">
        <v>1307</v>
      </c>
      <c r="I163" s="52" t="s">
        <v>1308</v>
      </c>
      <c r="J163" s="47">
        <v>310.35000000000002</v>
      </c>
      <c r="K163" s="47">
        <v>496.7</v>
      </c>
      <c r="L163" s="48">
        <v>123</v>
      </c>
      <c r="M163" s="44" t="s">
        <v>1309</v>
      </c>
      <c r="N163" s="44" t="s">
        <v>1310</v>
      </c>
      <c r="O163" s="44" t="s">
        <v>1311</v>
      </c>
      <c r="P163" s="4"/>
      <c r="Q163" s="27">
        <v>41</v>
      </c>
      <c r="R163" s="37">
        <f t="shared" si="0"/>
        <v>139.06999999999996</v>
      </c>
      <c r="S163" s="27">
        <v>41</v>
      </c>
      <c r="T163" s="37">
        <f t="shared" si="1"/>
        <v>155.91</v>
      </c>
      <c r="U163" s="27">
        <v>41</v>
      </c>
      <c r="V163" s="37">
        <f t="shared" si="2"/>
        <v>30.12</v>
      </c>
      <c r="W163" s="27">
        <v>41</v>
      </c>
      <c r="X163" s="37">
        <f t="shared" si="15"/>
        <v>73.809999999999988</v>
      </c>
      <c r="Y163" s="27">
        <v>41</v>
      </c>
      <c r="Z163" s="37">
        <f t="shared" si="16"/>
        <v>64.62</v>
      </c>
      <c r="AA163" s="27">
        <v>41</v>
      </c>
      <c r="AB163" s="37">
        <f t="shared" si="5"/>
        <v>371.51</v>
      </c>
      <c r="AC163" s="27">
        <v>41</v>
      </c>
      <c r="AD163" s="37">
        <f t="shared" si="14"/>
        <v>72.34</v>
      </c>
      <c r="AE163" s="27">
        <v>41</v>
      </c>
      <c r="AF163" s="37">
        <f t="shared" si="13"/>
        <v>83.359999999999985</v>
      </c>
      <c r="AG163" s="27">
        <v>41</v>
      </c>
      <c r="AH163" s="37">
        <f t="shared" si="8"/>
        <v>310.35000000000002</v>
      </c>
      <c r="AI163" s="27">
        <v>159</v>
      </c>
      <c r="AJ163" s="37">
        <f t="shared" si="9"/>
        <v>496.7</v>
      </c>
      <c r="AK163" s="27">
        <v>159</v>
      </c>
      <c r="AL163" s="42">
        <v>123</v>
      </c>
      <c r="AM163" s="37">
        <f t="shared" si="10"/>
        <v>139.71</v>
      </c>
      <c r="AN163" s="42">
        <v>123</v>
      </c>
      <c r="AO163" s="37">
        <f t="shared" si="11"/>
        <v>127.61999999999998</v>
      </c>
      <c r="AP163" s="42">
        <v>123</v>
      </c>
      <c r="AQ163" s="37">
        <f t="shared" si="12"/>
        <v>266.42</v>
      </c>
      <c r="AR163" s="42">
        <v>123</v>
      </c>
    </row>
    <row r="164" spans="1:44" ht="12" customHeight="1">
      <c r="A164" s="27">
        <v>40</v>
      </c>
      <c r="B164" s="31" t="s">
        <v>1312</v>
      </c>
      <c r="C164" s="31" t="s">
        <v>1313</v>
      </c>
      <c r="D164" s="32">
        <v>30.2</v>
      </c>
      <c r="E164" s="31" t="s">
        <v>1314</v>
      </c>
      <c r="F164" s="31" t="s">
        <v>1315</v>
      </c>
      <c r="G164" s="31" t="s">
        <v>1316</v>
      </c>
      <c r="H164" s="31" t="s">
        <v>1317</v>
      </c>
      <c r="I164" s="32" t="s">
        <v>1318</v>
      </c>
      <c r="J164" s="33">
        <v>313.35000000000002</v>
      </c>
      <c r="K164" s="33">
        <v>501.2</v>
      </c>
      <c r="L164" s="27">
        <v>120</v>
      </c>
      <c r="M164" s="31" t="s">
        <v>1319</v>
      </c>
      <c r="N164" s="31" t="s">
        <v>1320</v>
      </c>
      <c r="O164" s="31" t="s">
        <v>1321</v>
      </c>
      <c r="P164" s="4"/>
      <c r="Q164" s="27">
        <v>40</v>
      </c>
      <c r="R164" s="37">
        <f t="shared" si="0"/>
        <v>139.43</v>
      </c>
      <c r="S164" s="27">
        <v>40</v>
      </c>
      <c r="T164" s="37">
        <f t="shared" si="1"/>
        <v>156.31000000000003</v>
      </c>
      <c r="U164" s="27">
        <v>40</v>
      </c>
      <c r="V164" s="37">
        <f t="shared" si="2"/>
        <v>30.2</v>
      </c>
      <c r="W164" s="27">
        <v>40</v>
      </c>
      <c r="X164" s="37">
        <f t="shared" si="15"/>
        <v>74.059999999999988</v>
      </c>
      <c r="Y164" s="27">
        <v>40</v>
      </c>
      <c r="Z164" s="37">
        <f t="shared" si="16"/>
        <v>64.790000000000006</v>
      </c>
      <c r="AA164" s="27">
        <v>40</v>
      </c>
      <c r="AB164" s="37">
        <f t="shared" si="5"/>
        <v>372.47</v>
      </c>
      <c r="AC164" s="27">
        <v>40</v>
      </c>
      <c r="AD164" s="37">
        <f t="shared" si="14"/>
        <v>72.550000000000011</v>
      </c>
      <c r="AE164" s="27">
        <v>40</v>
      </c>
      <c r="AF164" s="37">
        <f t="shared" si="13"/>
        <v>83.61</v>
      </c>
      <c r="AG164" s="27">
        <v>40</v>
      </c>
      <c r="AH164" s="37">
        <f t="shared" si="8"/>
        <v>313.35000000000002</v>
      </c>
      <c r="AI164" s="27">
        <v>160</v>
      </c>
      <c r="AJ164" s="37">
        <f t="shared" si="9"/>
        <v>501.2</v>
      </c>
      <c r="AK164" s="27">
        <v>160</v>
      </c>
      <c r="AL164" s="42">
        <v>120</v>
      </c>
      <c r="AM164" s="37">
        <f t="shared" si="10"/>
        <v>140.13</v>
      </c>
      <c r="AN164" s="42">
        <v>120</v>
      </c>
      <c r="AO164" s="37">
        <f t="shared" si="11"/>
        <v>128.02000000000001</v>
      </c>
      <c r="AP164" s="42">
        <v>120</v>
      </c>
      <c r="AQ164" s="37">
        <f t="shared" si="12"/>
        <v>267.12</v>
      </c>
      <c r="AR164" s="42">
        <v>120</v>
      </c>
    </row>
    <row r="165" spans="1:44" ht="12" customHeight="1">
      <c r="A165" s="27">
        <v>39</v>
      </c>
      <c r="B165" s="44" t="s">
        <v>1322</v>
      </c>
      <c r="C165" s="44" t="s">
        <v>1323</v>
      </c>
      <c r="D165" s="46">
        <v>30.29</v>
      </c>
      <c r="E165" s="44" t="s">
        <v>1324</v>
      </c>
      <c r="F165" s="44" t="s">
        <v>1325</v>
      </c>
      <c r="G165" s="44" t="s">
        <v>1326</v>
      </c>
      <c r="H165" s="44" t="s">
        <v>1327</v>
      </c>
      <c r="I165" s="52" t="s">
        <v>1328</v>
      </c>
      <c r="J165" s="47">
        <v>316.35000000000002</v>
      </c>
      <c r="K165" s="47">
        <v>505.75</v>
      </c>
      <c r="L165" s="48">
        <v>117</v>
      </c>
      <c r="M165" s="44" t="s">
        <v>1329</v>
      </c>
      <c r="N165" s="44" t="s">
        <v>1330</v>
      </c>
      <c r="O165" s="44" t="s">
        <v>1331</v>
      </c>
      <c r="P165" s="4"/>
      <c r="Q165" s="27">
        <v>39</v>
      </c>
      <c r="R165" s="37">
        <f t="shared" si="0"/>
        <v>139.79000000000002</v>
      </c>
      <c r="S165" s="27">
        <v>39</v>
      </c>
      <c r="T165" s="37">
        <f t="shared" si="1"/>
        <v>156.72</v>
      </c>
      <c r="U165" s="27">
        <v>39</v>
      </c>
      <c r="V165" s="37">
        <f t="shared" si="2"/>
        <v>30.29</v>
      </c>
      <c r="W165" s="27">
        <v>39</v>
      </c>
      <c r="X165" s="37">
        <f t="shared" si="15"/>
        <v>74.3</v>
      </c>
      <c r="Y165" s="27">
        <v>39</v>
      </c>
      <c r="Z165" s="37">
        <f t="shared" si="16"/>
        <v>64.959999999999994</v>
      </c>
      <c r="AA165" s="27">
        <v>39</v>
      </c>
      <c r="AB165" s="37">
        <f t="shared" si="5"/>
        <v>373.43</v>
      </c>
      <c r="AC165" s="27">
        <v>39</v>
      </c>
      <c r="AD165" s="37">
        <f t="shared" si="14"/>
        <v>72.749999999999986</v>
      </c>
      <c r="AE165" s="27">
        <v>39</v>
      </c>
      <c r="AF165" s="37">
        <f t="shared" si="13"/>
        <v>83.86</v>
      </c>
      <c r="AG165" s="27">
        <v>39</v>
      </c>
      <c r="AH165" s="37">
        <f t="shared" si="8"/>
        <v>316.35000000000002</v>
      </c>
      <c r="AI165" s="27">
        <v>161</v>
      </c>
      <c r="AJ165" s="37">
        <f t="shared" si="9"/>
        <v>505.75</v>
      </c>
      <c r="AK165" s="27">
        <v>161</v>
      </c>
      <c r="AL165" s="42">
        <v>117</v>
      </c>
      <c r="AM165" s="37">
        <f t="shared" si="10"/>
        <v>140.56</v>
      </c>
      <c r="AN165" s="42">
        <v>117</v>
      </c>
      <c r="AO165" s="37">
        <f t="shared" si="11"/>
        <v>128.42000000000002</v>
      </c>
      <c r="AP165" s="42">
        <v>117</v>
      </c>
      <c r="AQ165" s="37">
        <f t="shared" si="12"/>
        <v>267.82</v>
      </c>
      <c r="AR165" s="42">
        <v>117</v>
      </c>
    </row>
    <row r="166" spans="1:44" ht="12" customHeight="1">
      <c r="A166" s="27">
        <v>38</v>
      </c>
      <c r="B166" s="31" t="s">
        <v>1332</v>
      </c>
      <c r="C166" s="31" t="s">
        <v>1333</v>
      </c>
      <c r="D166" s="32">
        <v>30.37</v>
      </c>
      <c r="E166" s="31" t="s">
        <v>1334</v>
      </c>
      <c r="F166" s="31" t="s">
        <v>1335</v>
      </c>
      <c r="G166" s="31" t="s">
        <v>1336</v>
      </c>
      <c r="H166" s="31" t="s">
        <v>1337</v>
      </c>
      <c r="I166" s="32" t="s">
        <v>1338</v>
      </c>
      <c r="J166" s="33">
        <v>319.39999999999998</v>
      </c>
      <c r="K166" s="33">
        <v>510.35</v>
      </c>
      <c r="L166" s="27">
        <v>114</v>
      </c>
      <c r="M166" s="31" t="s">
        <v>1339</v>
      </c>
      <c r="N166" s="31" t="s">
        <v>1340</v>
      </c>
      <c r="O166" s="31" t="s">
        <v>1341</v>
      </c>
      <c r="P166" s="4"/>
      <c r="Q166" s="27">
        <v>38</v>
      </c>
      <c r="R166" s="37">
        <f t="shared" si="0"/>
        <v>140.16</v>
      </c>
      <c r="S166" s="27">
        <v>38</v>
      </c>
      <c r="T166" s="37">
        <f t="shared" si="1"/>
        <v>157.12</v>
      </c>
      <c r="U166" s="27">
        <v>38</v>
      </c>
      <c r="V166" s="37">
        <f t="shared" si="2"/>
        <v>30.37</v>
      </c>
      <c r="W166" s="27">
        <v>38</v>
      </c>
      <c r="X166" s="37">
        <f t="shared" si="15"/>
        <v>74.539999999999992</v>
      </c>
      <c r="Y166" s="27">
        <v>38</v>
      </c>
      <c r="Z166" s="37">
        <f t="shared" si="16"/>
        <v>65.13</v>
      </c>
      <c r="AA166" s="27">
        <v>38</v>
      </c>
      <c r="AB166" s="37">
        <f t="shared" si="5"/>
        <v>374.40000000000003</v>
      </c>
      <c r="AC166" s="27">
        <v>38</v>
      </c>
      <c r="AD166" s="37">
        <f t="shared" si="14"/>
        <v>72.959999999999994</v>
      </c>
      <c r="AE166" s="27">
        <v>38</v>
      </c>
      <c r="AF166" s="37">
        <f t="shared" si="13"/>
        <v>84.11</v>
      </c>
      <c r="AG166" s="27">
        <v>38</v>
      </c>
      <c r="AH166" s="37">
        <f t="shared" si="8"/>
        <v>319.39999999999998</v>
      </c>
      <c r="AI166" s="27">
        <v>162</v>
      </c>
      <c r="AJ166" s="37">
        <f t="shared" si="9"/>
        <v>510.35</v>
      </c>
      <c r="AK166" s="27">
        <v>162</v>
      </c>
      <c r="AL166" s="42">
        <v>114</v>
      </c>
      <c r="AM166" s="37">
        <f t="shared" si="10"/>
        <v>140.99</v>
      </c>
      <c r="AN166" s="42">
        <v>114</v>
      </c>
      <c r="AO166" s="37">
        <f t="shared" si="11"/>
        <v>128.82999999999998</v>
      </c>
      <c r="AP166" s="42">
        <v>114</v>
      </c>
      <c r="AQ166" s="37">
        <f t="shared" si="12"/>
        <v>268.52</v>
      </c>
      <c r="AR166" s="42">
        <v>114</v>
      </c>
    </row>
    <row r="167" spans="1:44" ht="12" customHeight="1">
      <c r="A167" s="27">
        <v>37</v>
      </c>
      <c r="B167" s="44" t="s">
        <v>1342</v>
      </c>
      <c r="C167" s="44" t="s">
        <v>1343</v>
      </c>
      <c r="D167" s="46">
        <v>30.46</v>
      </c>
      <c r="E167" s="44" t="s">
        <v>1344</v>
      </c>
      <c r="F167" s="44" t="s">
        <v>932</v>
      </c>
      <c r="G167" s="44" t="s">
        <v>1345</v>
      </c>
      <c r="H167" s="44" t="s">
        <v>1346</v>
      </c>
      <c r="I167" s="52" t="s">
        <v>1347</v>
      </c>
      <c r="J167" s="47">
        <v>322.45</v>
      </c>
      <c r="K167" s="47">
        <v>515</v>
      </c>
      <c r="L167" s="48">
        <v>111</v>
      </c>
      <c r="M167" s="44" t="s">
        <v>1348</v>
      </c>
      <c r="N167" s="44" t="s">
        <v>1349</v>
      </c>
      <c r="O167" s="44" t="s">
        <v>1350</v>
      </c>
      <c r="P167" s="4"/>
      <c r="Q167" s="27">
        <v>37</v>
      </c>
      <c r="R167" s="37">
        <f t="shared" si="0"/>
        <v>140.53</v>
      </c>
      <c r="S167" s="27">
        <v>37</v>
      </c>
      <c r="T167" s="37">
        <f t="shared" si="1"/>
        <v>157.52000000000001</v>
      </c>
      <c r="U167" s="27">
        <v>37</v>
      </c>
      <c r="V167" s="37">
        <f t="shared" si="2"/>
        <v>30.46</v>
      </c>
      <c r="W167" s="27">
        <v>37</v>
      </c>
      <c r="X167" s="37">
        <f t="shared" si="15"/>
        <v>74.789999999999992</v>
      </c>
      <c r="Y167" s="27">
        <v>37</v>
      </c>
      <c r="Z167" s="37">
        <f t="shared" si="16"/>
        <v>65.3</v>
      </c>
      <c r="AA167" s="27">
        <v>37</v>
      </c>
      <c r="AB167" s="37">
        <f t="shared" si="5"/>
        <v>375.37000000000006</v>
      </c>
      <c r="AC167" s="27">
        <v>37</v>
      </c>
      <c r="AD167" s="37">
        <f t="shared" si="14"/>
        <v>73.179999999999993</v>
      </c>
      <c r="AE167" s="27">
        <v>37</v>
      </c>
      <c r="AF167" s="37">
        <f t="shared" si="13"/>
        <v>84.359999999999985</v>
      </c>
      <c r="AG167" s="27">
        <v>37</v>
      </c>
      <c r="AH167" s="37">
        <f t="shared" si="8"/>
        <v>322.45</v>
      </c>
      <c r="AI167" s="27">
        <v>163</v>
      </c>
      <c r="AJ167" s="37">
        <f t="shared" si="9"/>
        <v>515</v>
      </c>
      <c r="AK167" s="27">
        <v>163</v>
      </c>
      <c r="AL167" s="42">
        <v>111</v>
      </c>
      <c r="AM167" s="37">
        <f t="shared" si="10"/>
        <v>141.43</v>
      </c>
      <c r="AN167" s="42">
        <v>111</v>
      </c>
      <c r="AO167" s="37">
        <f t="shared" si="11"/>
        <v>129.24</v>
      </c>
      <c r="AP167" s="42">
        <v>111</v>
      </c>
      <c r="AQ167" s="37">
        <f t="shared" si="12"/>
        <v>269.23</v>
      </c>
      <c r="AR167" s="42">
        <v>111</v>
      </c>
    </row>
    <row r="168" spans="1:44" ht="12" customHeight="1">
      <c r="A168" s="27">
        <v>36</v>
      </c>
      <c r="B168" s="31" t="s">
        <v>1351</v>
      </c>
      <c r="C168" s="31" t="s">
        <v>1352</v>
      </c>
      <c r="D168" s="32">
        <v>30.54</v>
      </c>
      <c r="E168" s="31" t="s">
        <v>1353</v>
      </c>
      <c r="F168" s="31" t="s">
        <v>1354</v>
      </c>
      <c r="G168" s="31" t="s">
        <v>1355</v>
      </c>
      <c r="H168" s="31" t="s">
        <v>881</v>
      </c>
      <c r="I168" s="32" t="s">
        <v>1356</v>
      </c>
      <c r="J168" s="33">
        <v>325.5</v>
      </c>
      <c r="K168" s="33">
        <v>519.65</v>
      </c>
      <c r="L168" s="27">
        <v>108</v>
      </c>
      <c r="M168" s="31" t="s">
        <v>1357</v>
      </c>
      <c r="N168" s="31" t="s">
        <v>1358</v>
      </c>
      <c r="O168" s="31" t="s">
        <v>1359</v>
      </c>
      <c r="P168" s="4"/>
      <c r="Q168" s="27">
        <v>36</v>
      </c>
      <c r="R168" s="37">
        <f t="shared" si="0"/>
        <v>140.89999999999998</v>
      </c>
      <c r="S168" s="27">
        <v>36</v>
      </c>
      <c r="T168" s="37">
        <f t="shared" si="1"/>
        <v>157.92999999999998</v>
      </c>
      <c r="U168" s="27">
        <v>36</v>
      </c>
      <c r="V168" s="37">
        <f t="shared" si="2"/>
        <v>30.54</v>
      </c>
      <c r="W168" s="27">
        <v>36</v>
      </c>
      <c r="X168" s="37">
        <f t="shared" si="15"/>
        <v>75.03</v>
      </c>
      <c r="Y168" s="27">
        <v>36</v>
      </c>
      <c r="Z168" s="37">
        <f t="shared" si="16"/>
        <v>65.47</v>
      </c>
      <c r="AA168" s="27">
        <v>36</v>
      </c>
      <c r="AB168" s="37">
        <f t="shared" si="5"/>
        <v>376.35</v>
      </c>
      <c r="AC168" s="27">
        <v>36</v>
      </c>
      <c r="AD168" s="37">
        <f t="shared" si="14"/>
        <v>73.39</v>
      </c>
      <c r="AE168" s="27">
        <v>36</v>
      </c>
      <c r="AF168" s="37">
        <f t="shared" si="13"/>
        <v>84.609999999999985</v>
      </c>
      <c r="AG168" s="27">
        <v>36</v>
      </c>
      <c r="AH168" s="37">
        <f t="shared" si="8"/>
        <v>325.5</v>
      </c>
      <c r="AI168" s="27">
        <v>164</v>
      </c>
      <c r="AJ168" s="37">
        <f t="shared" si="9"/>
        <v>519.65</v>
      </c>
      <c r="AK168" s="27">
        <v>164</v>
      </c>
      <c r="AL168" s="42">
        <v>108</v>
      </c>
      <c r="AM168" s="37">
        <f t="shared" si="10"/>
        <v>141.86000000000001</v>
      </c>
      <c r="AN168" s="42">
        <v>108</v>
      </c>
      <c r="AO168" s="37">
        <f t="shared" si="11"/>
        <v>129.65</v>
      </c>
      <c r="AP168" s="42">
        <v>108</v>
      </c>
      <c r="AQ168" s="37">
        <f t="shared" si="12"/>
        <v>269.94</v>
      </c>
      <c r="AR168" s="42">
        <v>108</v>
      </c>
    </row>
    <row r="169" spans="1:44" ht="12" customHeight="1">
      <c r="A169" s="27">
        <v>35</v>
      </c>
      <c r="B169" s="44" t="s">
        <v>1360</v>
      </c>
      <c r="C169" s="44" t="s">
        <v>1361</v>
      </c>
      <c r="D169" s="46">
        <v>30.63</v>
      </c>
      <c r="E169" s="44" t="s">
        <v>1362</v>
      </c>
      <c r="F169" s="44" t="s">
        <v>1363</v>
      </c>
      <c r="G169" s="44" t="s">
        <v>1364</v>
      </c>
      <c r="H169" s="44" t="s">
        <v>1365</v>
      </c>
      <c r="I169" s="52" t="s">
        <v>1366</v>
      </c>
      <c r="J169" s="47">
        <v>328.65</v>
      </c>
      <c r="K169" s="47">
        <v>524.4</v>
      </c>
      <c r="L169" s="48">
        <v>105</v>
      </c>
      <c r="M169" s="44" t="s">
        <v>1367</v>
      </c>
      <c r="N169" s="44" t="s">
        <v>1368</v>
      </c>
      <c r="O169" s="44" t="s">
        <v>1369</v>
      </c>
      <c r="P169" s="4"/>
      <c r="Q169" s="27">
        <v>35</v>
      </c>
      <c r="R169" s="37">
        <f t="shared" si="0"/>
        <v>141.26999999999998</v>
      </c>
      <c r="S169" s="27">
        <v>35</v>
      </c>
      <c r="T169" s="37">
        <f t="shared" si="1"/>
        <v>158.34</v>
      </c>
      <c r="U169" s="27">
        <v>35</v>
      </c>
      <c r="V169" s="37">
        <f t="shared" si="2"/>
        <v>30.63</v>
      </c>
      <c r="W169" s="27">
        <v>35</v>
      </c>
      <c r="X169" s="37">
        <f t="shared" si="15"/>
        <v>75.28</v>
      </c>
      <c r="Y169" s="27">
        <v>35</v>
      </c>
      <c r="Z169" s="37">
        <f t="shared" si="16"/>
        <v>65.650000000000006</v>
      </c>
      <c r="AA169" s="27">
        <v>35</v>
      </c>
      <c r="AB169" s="37">
        <f t="shared" si="5"/>
        <v>377.33000000000004</v>
      </c>
      <c r="AC169" s="27">
        <v>35</v>
      </c>
      <c r="AD169" s="37">
        <f t="shared" si="14"/>
        <v>73.599999999999994</v>
      </c>
      <c r="AE169" s="27">
        <v>35</v>
      </c>
      <c r="AF169" s="37">
        <f t="shared" si="13"/>
        <v>84.860000000000014</v>
      </c>
      <c r="AG169" s="27">
        <v>35</v>
      </c>
      <c r="AH169" s="37">
        <f t="shared" si="8"/>
        <v>328.65</v>
      </c>
      <c r="AI169" s="27">
        <v>165</v>
      </c>
      <c r="AJ169" s="37">
        <f t="shared" si="9"/>
        <v>524.4</v>
      </c>
      <c r="AK169" s="27">
        <v>165</v>
      </c>
      <c r="AL169" s="42">
        <v>105</v>
      </c>
      <c r="AM169" s="37">
        <f t="shared" si="10"/>
        <v>142.30000000000001</v>
      </c>
      <c r="AN169" s="42">
        <v>105</v>
      </c>
      <c r="AO169" s="37">
        <f t="shared" si="11"/>
        <v>130.07</v>
      </c>
      <c r="AP169" s="42">
        <v>105</v>
      </c>
      <c r="AQ169" s="37">
        <f t="shared" si="12"/>
        <v>270.66000000000003</v>
      </c>
      <c r="AR169" s="42">
        <v>105</v>
      </c>
    </row>
    <row r="170" spans="1:44" ht="12" customHeight="1">
      <c r="A170" s="27">
        <v>34</v>
      </c>
      <c r="B170" s="31" t="s">
        <v>1370</v>
      </c>
      <c r="C170" s="31" t="s">
        <v>1371</v>
      </c>
      <c r="D170" s="32">
        <v>30.72</v>
      </c>
      <c r="E170" s="31" t="s">
        <v>1372</v>
      </c>
      <c r="F170" s="31" t="s">
        <v>1373</v>
      </c>
      <c r="G170" s="31" t="s">
        <v>1374</v>
      </c>
      <c r="H170" s="31" t="s">
        <v>1375</v>
      </c>
      <c r="I170" s="32" t="s">
        <v>39</v>
      </c>
      <c r="J170" s="33">
        <v>331.8</v>
      </c>
      <c r="K170" s="33">
        <v>529.15</v>
      </c>
      <c r="L170" s="27">
        <v>102</v>
      </c>
      <c r="M170" s="31" t="s">
        <v>1376</v>
      </c>
      <c r="N170" s="31" t="s">
        <v>1377</v>
      </c>
      <c r="O170" s="31" t="s">
        <v>1378</v>
      </c>
      <c r="P170" s="4"/>
      <c r="Q170" s="27">
        <v>34</v>
      </c>
      <c r="R170" s="37">
        <f t="shared" si="0"/>
        <v>141.64000000000001</v>
      </c>
      <c r="S170" s="27">
        <v>34</v>
      </c>
      <c r="T170" s="37">
        <f t="shared" si="1"/>
        <v>158.75</v>
      </c>
      <c r="U170" s="27">
        <v>34</v>
      </c>
      <c r="V170" s="37">
        <f t="shared" si="2"/>
        <v>30.72</v>
      </c>
      <c r="W170" s="27">
        <v>34</v>
      </c>
      <c r="X170" s="37">
        <f t="shared" si="15"/>
        <v>75.529999999999987</v>
      </c>
      <c r="Y170" s="27">
        <v>34</v>
      </c>
      <c r="Z170" s="37">
        <f t="shared" si="16"/>
        <v>65.819999999999993</v>
      </c>
      <c r="AA170" s="27">
        <v>34</v>
      </c>
      <c r="AB170" s="37">
        <f t="shared" si="5"/>
        <v>378.31999999999994</v>
      </c>
      <c r="AC170" s="27">
        <v>34</v>
      </c>
      <c r="AD170" s="37">
        <f t="shared" si="14"/>
        <v>73.819999999999993</v>
      </c>
      <c r="AE170" s="27">
        <v>34</v>
      </c>
      <c r="AF170" s="37">
        <f t="shared" si="13"/>
        <v>85.12</v>
      </c>
      <c r="AG170" s="27">
        <v>34</v>
      </c>
      <c r="AH170" s="37">
        <f t="shared" si="8"/>
        <v>331.8</v>
      </c>
      <c r="AI170" s="27">
        <v>166</v>
      </c>
      <c r="AJ170" s="37">
        <f t="shared" si="9"/>
        <v>529.15</v>
      </c>
      <c r="AK170" s="27">
        <v>166</v>
      </c>
      <c r="AL170" s="42">
        <v>102</v>
      </c>
      <c r="AM170" s="37">
        <f t="shared" si="10"/>
        <v>142.75</v>
      </c>
      <c r="AN170" s="42">
        <v>102</v>
      </c>
      <c r="AO170" s="37">
        <f t="shared" si="11"/>
        <v>130.47999999999999</v>
      </c>
      <c r="AP170" s="42">
        <v>102</v>
      </c>
      <c r="AQ170" s="37">
        <f t="shared" si="12"/>
        <v>271.38</v>
      </c>
      <c r="AR170" s="42">
        <v>102</v>
      </c>
    </row>
    <row r="171" spans="1:44" ht="12" customHeight="1">
      <c r="A171" s="27">
        <v>33</v>
      </c>
      <c r="B171" s="44" t="s">
        <v>1379</v>
      </c>
      <c r="C171" s="44" t="s">
        <v>1380</v>
      </c>
      <c r="D171" s="46">
        <v>30.8</v>
      </c>
      <c r="E171" s="44" t="s">
        <v>1381</v>
      </c>
      <c r="F171" s="44" t="s">
        <v>1382</v>
      </c>
      <c r="G171" s="44" t="s">
        <v>1383</v>
      </c>
      <c r="H171" s="44" t="s">
        <v>1384</v>
      </c>
      <c r="I171" s="52" t="s">
        <v>1385</v>
      </c>
      <c r="J171" s="47">
        <v>335</v>
      </c>
      <c r="K171" s="47">
        <v>533.95000000000005</v>
      </c>
      <c r="L171" s="48">
        <v>99</v>
      </c>
      <c r="M171" s="44" t="s">
        <v>1386</v>
      </c>
      <c r="N171" s="44" t="s">
        <v>1073</v>
      </c>
      <c r="O171" s="44" t="s">
        <v>1387</v>
      </c>
      <c r="P171" s="4"/>
      <c r="Q171" s="27">
        <v>33</v>
      </c>
      <c r="R171" s="37">
        <f t="shared" si="0"/>
        <v>142.02000000000001</v>
      </c>
      <c r="S171" s="27">
        <v>33</v>
      </c>
      <c r="T171" s="37">
        <f t="shared" si="1"/>
        <v>159.17000000000002</v>
      </c>
      <c r="U171" s="27">
        <v>33</v>
      </c>
      <c r="V171" s="37">
        <f t="shared" si="2"/>
        <v>30.8</v>
      </c>
      <c r="W171" s="27">
        <v>33</v>
      </c>
      <c r="X171" s="37">
        <f t="shared" si="15"/>
        <v>75.78</v>
      </c>
      <c r="Y171" s="27">
        <v>33</v>
      </c>
      <c r="Z171" s="37">
        <f t="shared" si="16"/>
        <v>66</v>
      </c>
      <c r="AA171" s="27">
        <v>33</v>
      </c>
      <c r="AB171" s="37">
        <f t="shared" si="5"/>
        <v>379.31</v>
      </c>
      <c r="AC171" s="27">
        <v>33</v>
      </c>
      <c r="AD171" s="37">
        <f t="shared" si="14"/>
        <v>74.03</v>
      </c>
      <c r="AE171" s="27">
        <v>33</v>
      </c>
      <c r="AF171" s="37">
        <f t="shared" si="13"/>
        <v>85.38000000000001</v>
      </c>
      <c r="AG171" s="27">
        <v>33</v>
      </c>
      <c r="AH171" s="37">
        <f t="shared" si="8"/>
        <v>335</v>
      </c>
      <c r="AI171" s="27">
        <v>167</v>
      </c>
      <c r="AJ171" s="37">
        <f t="shared" si="9"/>
        <v>533.95000000000005</v>
      </c>
      <c r="AK171" s="27">
        <v>167</v>
      </c>
      <c r="AL171" s="42">
        <v>99</v>
      </c>
      <c r="AM171" s="37">
        <f t="shared" si="10"/>
        <v>143.19</v>
      </c>
      <c r="AN171" s="42">
        <v>99</v>
      </c>
      <c r="AO171" s="37">
        <f t="shared" si="11"/>
        <v>130.9</v>
      </c>
      <c r="AP171" s="42">
        <v>99</v>
      </c>
      <c r="AQ171" s="37">
        <f t="shared" si="12"/>
        <v>272.10000000000002</v>
      </c>
      <c r="AR171" s="42">
        <v>99</v>
      </c>
    </row>
    <row r="172" spans="1:44" ht="12" customHeight="1">
      <c r="A172" s="27">
        <v>32</v>
      </c>
      <c r="B172" s="31" t="s">
        <v>1388</v>
      </c>
      <c r="C172" s="31" t="s">
        <v>1389</v>
      </c>
      <c r="D172" s="32">
        <v>30.89</v>
      </c>
      <c r="E172" s="31" t="s">
        <v>1390</v>
      </c>
      <c r="F172" s="31" t="s">
        <v>1391</v>
      </c>
      <c r="G172" s="31" t="s">
        <v>1392</v>
      </c>
      <c r="H172" s="31" t="s">
        <v>1393</v>
      </c>
      <c r="I172" s="32" t="s">
        <v>1394</v>
      </c>
      <c r="J172" s="33">
        <v>338.2</v>
      </c>
      <c r="K172" s="33">
        <v>538.79999999999995</v>
      </c>
      <c r="L172" s="27">
        <v>96</v>
      </c>
      <c r="M172" s="31" t="s">
        <v>1395</v>
      </c>
      <c r="N172" s="31" t="s">
        <v>1396</v>
      </c>
      <c r="O172" s="31" t="s">
        <v>1397</v>
      </c>
      <c r="P172" s="4"/>
      <c r="Q172" s="27">
        <v>32</v>
      </c>
      <c r="R172" s="37">
        <f t="shared" si="0"/>
        <v>142.38999999999999</v>
      </c>
      <c r="S172" s="27">
        <v>32</v>
      </c>
      <c r="T172" s="37">
        <f t="shared" si="1"/>
        <v>159.57999999999998</v>
      </c>
      <c r="U172" s="27">
        <v>32</v>
      </c>
      <c r="V172" s="37">
        <f t="shared" si="2"/>
        <v>30.89</v>
      </c>
      <c r="W172" s="27">
        <v>32</v>
      </c>
      <c r="X172" s="37">
        <f t="shared" si="15"/>
        <v>76.039999999999992</v>
      </c>
      <c r="Y172" s="27">
        <v>32</v>
      </c>
      <c r="Z172" s="37">
        <f t="shared" si="16"/>
        <v>66.179999999999993</v>
      </c>
      <c r="AA172" s="27">
        <v>32</v>
      </c>
      <c r="AB172" s="37">
        <f t="shared" si="5"/>
        <v>380.30999999999995</v>
      </c>
      <c r="AC172" s="27">
        <v>32</v>
      </c>
      <c r="AD172" s="37">
        <f t="shared" si="14"/>
        <v>74.25</v>
      </c>
      <c r="AE172" s="27">
        <v>32</v>
      </c>
      <c r="AF172" s="37">
        <f t="shared" si="13"/>
        <v>85.64</v>
      </c>
      <c r="AG172" s="27">
        <v>32</v>
      </c>
      <c r="AH172" s="37">
        <f t="shared" si="8"/>
        <v>338.2</v>
      </c>
      <c r="AI172" s="27">
        <v>168</v>
      </c>
      <c r="AJ172" s="37">
        <f t="shared" si="9"/>
        <v>538.79999999999995</v>
      </c>
      <c r="AK172" s="27">
        <v>168</v>
      </c>
      <c r="AL172" s="42">
        <v>96</v>
      </c>
      <c r="AM172" s="37">
        <f t="shared" si="10"/>
        <v>143.64000000000001</v>
      </c>
      <c r="AN172" s="42">
        <v>96</v>
      </c>
      <c r="AO172" s="37">
        <f t="shared" si="11"/>
        <v>131.32999999999998</v>
      </c>
      <c r="AP172" s="42">
        <v>96</v>
      </c>
      <c r="AQ172" s="37">
        <f t="shared" si="12"/>
        <v>272.83</v>
      </c>
      <c r="AR172" s="42">
        <v>96</v>
      </c>
    </row>
    <row r="173" spans="1:44" ht="12" customHeight="1">
      <c r="A173" s="27">
        <v>31</v>
      </c>
      <c r="B173" s="44" t="s">
        <v>965</v>
      </c>
      <c r="C173" s="44" t="s">
        <v>1398</v>
      </c>
      <c r="D173" s="46">
        <v>30.98</v>
      </c>
      <c r="E173" s="44" t="s">
        <v>1399</v>
      </c>
      <c r="F173" s="44" t="s">
        <v>1400</v>
      </c>
      <c r="G173" s="44" t="s">
        <v>1401</v>
      </c>
      <c r="H173" s="44" t="s">
        <v>1402</v>
      </c>
      <c r="I173" s="52" t="s">
        <v>1403</v>
      </c>
      <c r="J173" s="47">
        <v>341.45</v>
      </c>
      <c r="K173" s="47">
        <v>543.70000000000005</v>
      </c>
      <c r="L173" s="48">
        <v>93</v>
      </c>
      <c r="M173" s="44" t="s">
        <v>1404</v>
      </c>
      <c r="N173" s="44" t="s">
        <v>1405</v>
      </c>
      <c r="O173" s="44" t="s">
        <v>1406</v>
      </c>
      <c r="P173" s="4"/>
      <c r="Q173" s="27">
        <v>31</v>
      </c>
      <c r="R173" s="37">
        <f t="shared" si="0"/>
        <v>142.77000000000001</v>
      </c>
      <c r="S173" s="27">
        <v>31</v>
      </c>
      <c r="T173" s="37">
        <f t="shared" si="1"/>
        <v>160</v>
      </c>
      <c r="U173" s="27">
        <v>31</v>
      </c>
      <c r="V173" s="37">
        <f t="shared" si="2"/>
        <v>30.98</v>
      </c>
      <c r="W173" s="27">
        <v>31</v>
      </c>
      <c r="X173" s="37">
        <f t="shared" si="15"/>
        <v>76.290000000000006</v>
      </c>
      <c r="Y173" s="27">
        <v>31</v>
      </c>
      <c r="Z173" s="37">
        <f t="shared" si="16"/>
        <v>66.349999999999994</v>
      </c>
      <c r="AA173" s="27">
        <v>31</v>
      </c>
      <c r="AB173" s="37">
        <f t="shared" si="5"/>
        <v>381.31</v>
      </c>
      <c r="AC173" s="27">
        <v>31</v>
      </c>
      <c r="AD173" s="37">
        <f t="shared" si="14"/>
        <v>74.470000000000013</v>
      </c>
      <c r="AE173" s="27">
        <v>31</v>
      </c>
      <c r="AF173" s="37">
        <f t="shared" si="13"/>
        <v>85.9</v>
      </c>
      <c r="AG173" s="27">
        <v>31</v>
      </c>
      <c r="AH173" s="37">
        <f t="shared" si="8"/>
        <v>341.45</v>
      </c>
      <c r="AI173" s="27">
        <v>169</v>
      </c>
      <c r="AJ173" s="37">
        <f t="shared" si="9"/>
        <v>543.70000000000005</v>
      </c>
      <c r="AK173" s="27">
        <v>169</v>
      </c>
      <c r="AL173" s="42">
        <v>93</v>
      </c>
      <c r="AM173" s="37">
        <f t="shared" si="10"/>
        <v>144.09</v>
      </c>
      <c r="AN173" s="42">
        <v>93</v>
      </c>
      <c r="AO173" s="37">
        <f t="shared" si="11"/>
        <v>131.74999999999997</v>
      </c>
      <c r="AP173" s="42">
        <v>93</v>
      </c>
      <c r="AQ173" s="37">
        <f t="shared" si="12"/>
        <v>273.56</v>
      </c>
      <c r="AR173" s="42">
        <v>93</v>
      </c>
    </row>
    <row r="174" spans="1:44" ht="12" customHeight="1">
      <c r="A174" s="27">
        <v>30</v>
      </c>
      <c r="B174" s="31" t="s">
        <v>1407</v>
      </c>
      <c r="C174" s="31" t="s">
        <v>1408</v>
      </c>
      <c r="D174" s="32">
        <v>31.07</v>
      </c>
      <c r="E174" s="31" t="s">
        <v>1409</v>
      </c>
      <c r="F174" s="31" t="s">
        <v>1410</v>
      </c>
      <c r="G174" s="31" t="s">
        <v>1411</v>
      </c>
      <c r="H174" s="31" t="s">
        <v>1412</v>
      </c>
      <c r="I174" s="32" t="s">
        <v>1413</v>
      </c>
      <c r="J174" s="33">
        <v>344.7</v>
      </c>
      <c r="K174" s="33">
        <v>548.6</v>
      </c>
      <c r="L174" s="27">
        <v>90</v>
      </c>
      <c r="M174" s="31" t="s">
        <v>1414</v>
      </c>
      <c r="N174" s="31" t="s">
        <v>1415</v>
      </c>
      <c r="O174" s="31" t="s">
        <v>1416</v>
      </c>
      <c r="P174" s="4"/>
      <c r="Q174" s="27">
        <v>30</v>
      </c>
      <c r="R174" s="37">
        <f t="shared" si="0"/>
        <v>143.16</v>
      </c>
      <c r="S174" s="27">
        <v>30</v>
      </c>
      <c r="T174" s="37">
        <f t="shared" si="1"/>
        <v>160.42000000000002</v>
      </c>
      <c r="U174" s="27">
        <v>30</v>
      </c>
      <c r="V174" s="37">
        <f t="shared" si="2"/>
        <v>31.07</v>
      </c>
      <c r="W174" s="27">
        <v>30</v>
      </c>
      <c r="X174" s="37">
        <f t="shared" si="15"/>
        <v>76.550000000000011</v>
      </c>
      <c r="Y174" s="27">
        <v>30</v>
      </c>
      <c r="Z174" s="37">
        <f t="shared" si="16"/>
        <v>66.53</v>
      </c>
      <c r="AA174" s="27">
        <v>30</v>
      </c>
      <c r="AB174" s="37">
        <f t="shared" si="5"/>
        <v>382.32</v>
      </c>
      <c r="AC174" s="27">
        <v>30</v>
      </c>
      <c r="AD174" s="37">
        <f t="shared" si="14"/>
        <v>74.689999999999984</v>
      </c>
      <c r="AE174" s="27">
        <v>30</v>
      </c>
      <c r="AF174" s="37">
        <f t="shared" si="13"/>
        <v>86.159999999999982</v>
      </c>
      <c r="AG174" s="27">
        <v>30</v>
      </c>
      <c r="AH174" s="37">
        <f t="shared" si="8"/>
        <v>344.7</v>
      </c>
      <c r="AI174" s="27">
        <v>170</v>
      </c>
      <c r="AJ174" s="37">
        <f t="shared" si="9"/>
        <v>548.6</v>
      </c>
      <c r="AK174" s="27">
        <v>170</v>
      </c>
      <c r="AL174" s="42">
        <v>90</v>
      </c>
      <c r="AM174" s="37">
        <f t="shared" si="10"/>
        <v>144.54</v>
      </c>
      <c r="AN174" s="42">
        <v>90</v>
      </c>
      <c r="AO174" s="37">
        <f t="shared" si="11"/>
        <v>132.17999999999998</v>
      </c>
      <c r="AP174" s="42">
        <v>90</v>
      </c>
      <c r="AQ174" s="37">
        <f t="shared" si="12"/>
        <v>274.29999999999995</v>
      </c>
      <c r="AR174" s="42">
        <v>90</v>
      </c>
    </row>
    <row r="175" spans="1:44" ht="12" customHeight="1">
      <c r="A175" s="27">
        <v>29</v>
      </c>
      <c r="B175" s="44" t="s">
        <v>1417</v>
      </c>
      <c r="C175" s="44" t="s">
        <v>1418</v>
      </c>
      <c r="D175" s="46">
        <v>31.16</v>
      </c>
      <c r="E175" s="44" t="s">
        <v>1419</v>
      </c>
      <c r="F175" s="44" t="s">
        <v>1420</v>
      </c>
      <c r="G175" s="44" t="s">
        <v>1421</v>
      </c>
      <c r="H175" s="44" t="s">
        <v>1422</v>
      </c>
      <c r="I175" s="52" t="s">
        <v>1423</v>
      </c>
      <c r="J175" s="47">
        <v>348</v>
      </c>
      <c r="K175" s="47">
        <v>553.6</v>
      </c>
      <c r="L175" s="48">
        <v>87</v>
      </c>
      <c r="M175" s="44" t="s">
        <v>1424</v>
      </c>
      <c r="N175" s="44" t="s">
        <v>1425</v>
      </c>
      <c r="O175" s="44" t="s">
        <v>1426</v>
      </c>
      <c r="P175" s="4"/>
      <c r="Q175" s="27">
        <v>29</v>
      </c>
      <c r="R175" s="37">
        <f t="shared" si="0"/>
        <v>143.54</v>
      </c>
      <c r="S175" s="27">
        <v>29</v>
      </c>
      <c r="T175" s="37">
        <f t="shared" si="1"/>
        <v>160.84999999999997</v>
      </c>
      <c r="U175" s="27">
        <v>29</v>
      </c>
      <c r="V175" s="37">
        <f t="shared" si="2"/>
        <v>31.16</v>
      </c>
      <c r="W175" s="27">
        <v>29</v>
      </c>
      <c r="X175" s="37">
        <f t="shared" si="15"/>
        <v>76.81</v>
      </c>
      <c r="Y175" s="27">
        <v>29</v>
      </c>
      <c r="Z175" s="37">
        <f t="shared" si="16"/>
        <v>66.709999999999994</v>
      </c>
      <c r="AA175" s="27">
        <v>29</v>
      </c>
      <c r="AB175" s="37">
        <f t="shared" si="5"/>
        <v>383.33</v>
      </c>
      <c r="AC175" s="27">
        <v>29</v>
      </c>
      <c r="AD175" s="37">
        <f t="shared" si="14"/>
        <v>74.91</v>
      </c>
      <c r="AE175" s="27">
        <v>29</v>
      </c>
      <c r="AF175" s="37">
        <f t="shared" si="13"/>
        <v>86.42</v>
      </c>
      <c r="AG175" s="27">
        <v>29</v>
      </c>
      <c r="AH175" s="37">
        <f t="shared" si="8"/>
        <v>348</v>
      </c>
      <c r="AI175" s="27">
        <v>171</v>
      </c>
      <c r="AJ175" s="37">
        <f t="shared" si="9"/>
        <v>553.6</v>
      </c>
      <c r="AK175" s="27">
        <v>171</v>
      </c>
      <c r="AL175" s="42">
        <v>87</v>
      </c>
      <c r="AM175" s="37">
        <f t="shared" si="10"/>
        <v>144.99999999999997</v>
      </c>
      <c r="AN175" s="42">
        <v>87</v>
      </c>
      <c r="AO175" s="37">
        <f t="shared" si="11"/>
        <v>132.60999999999999</v>
      </c>
      <c r="AP175" s="42">
        <v>87</v>
      </c>
      <c r="AQ175" s="37">
        <f t="shared" si="12"/>
        <v>275.03999999999996</v>
      </c>
      <c r="AR175" s="42">
        <v>87</v>
      </c>
    </row>
    <row r="176" spans="1:44" ht="12" customHeight="1">
      <c r="A176" s="27">
        <v>28</v>
      </c>
      <c r="B176" s="31" t="s">
        <v>1427</v>
      </c>
      <c r="C176" s="31" t="s">
        <v>1428</v>
      </c>
      <c r="D176" s="32">
        <v>31.25</v>
      </c>
      <c r="E176" s="31" t="s">
        <v>1429</v>
      </c>
      <c r="F176" s="31" t="s">
        <v>1430</v>
      </c>
      <c r="G176" s="31" t="s">
        <v>1431</v>
      </c>
      <c r="H176" s="31" t="s">
        <v>1432</v>
      </c>
      <c r="I176" s="32" t="s">
        <v>1433</v>
      </c>
      <c r="J176" s="33">
        <v>351.35</v>
      </c>
      <c r="K176" s="33">
        <v>558.6</v>
      </c>
      <c r="L176" s="27">
        <v>84</v>
      </c>
      <c r="M176" s="31" t="s">
        <v>1434</v>
      </c>
      <c r="N176" s="31" t="s">
        <v>1435</v>
      </c>
      <c r="O176" s="31" t="s">
        <v>1436</v>
      </c>
      <c r="P176" s="4"/>
      <c r="Q176" s="27">
        <v>28</v>
      </c>
      <c r="R176" s="37">
        <f t="shared" si="0"/>
        <v>143.93</v>
      </c>
      <c r="S176" s="27">
        <v>28</v>
      </c>
      <c r="T176" s="37">
        <f t="shared" si="1"/>
        <v>161.27000000000001</v>
      </c>
      <c r="U176" s="27">
        <v>28</v>
      </c>
      <c r="V176" s="37">
        <f t="shared" si="2"/>
        <v>31.25</v>
      </c>
      <c r="W176" s="27">
        <v>28</v>
      </c>
      <c r="X176" s="37">
        <f t="shared" si="15"/>
        <v>77.069999999999993</v>
      </c>
      <c r="Y176" s="27">
        <v>28</v>
      </c>
      <c r="Z176" s="37">
        <f t="shared" si="16"/>
        <v>66.89</v>
      </c>
      <c r="AA176" s="27">
        <v>28</v>
      </c>
      <c r="AB176" s="37">
        <f t="shared" si="5"/>
        <v>384.35</v>
      </c>
      <c r="AC176" s="27">
        <v>28</v>
      </c>
      <c r="AD176" s="37">
        <f t="shared" si="14"/>
        <v>75.13</v>
      </c>
      <c r="AE176" s="27">
        <v>28</v>
      </c>
      <c r="AF176" s="37">
        <f t="shared" si="13"/>
        <v>86.679999999999978</v>
      </c>
      <c r="AG176" s="27">
        <v>28</v>
      </c>
      <c r="AH176" s="37">
        <f t="shared" si="8"/>
        <v>351.35</v>
      </c>
      <c r="AI176" s="27">
        <v>172</v>
      </c>
      <c r="AJ176" s="37">
        <f t="shared" si="9"/>
        <v>558.6</v>
      </c>
      <c r="AK176" s="27">
        <v>172</v>
      </c>
      <c r="AL176" s="42">
        <v>84</v>
      </c>
      <c r="AM176" s="37">
        <f t="shared" si="10"/>
        <v>145.45000000000002</v>
      </c>
      <c r="AN176" s="42">
        <v>84</v>
      </c>
      <c r="AO176" s="37">
        <f t="shared" si="11"/>
        <v>133.04999999999998</v>
      </c>
      <c r="AP176" s="42">
        <v>84</v>
      </c>
      <c r="AQ176" s="37">
        <f t="shared" si="12"/>
        <v>275.78000000000003</v>
      </c>
      <c r="AR176" s="42">
        <v>84</v>
      </c>
    </row>
    <row r="177" spans="1:44" ht="12" customHeight="1">
      <c r="A177" s="27">
        <v>27</v>
      </c>
      <c r="B177" s="44" t="s">
        <v>1437</v>
      </c>
      <c r="C177" s="44" t="s">
        <v>1438</v>
      </c>
      <c r="D177" s="46">
        <v>31.34</v>
      </c>
      <c r="E177" s="44" t="s">
        <v>1439</v>
      </c>
      <c r="F177" s="44" t="s">
        <v>1440</v>
      </c>
      <c r="G177" s="44" t="s">
        <v>1441</v>
      </c>
      <c r="H177" s="44" t="s">
        <v>970</v>
      </c>
      <c r="I177" s="52" t="s">
        <v>1442</v>
      </c>
      <c r="J177" s="47">
        <v>354.75</v>
      </c>
      <c r="K177" s="47">
        <v>563.70000000000005</v>
      </c>
      <c r="L177" s="48">
        <v>81</v>
      </c>
      <c r="M177" s="44" t="s">
        <v>1443</v>
      </c>
      <c r="N177" s="44" t="s">
        <v>1444</v>
      </c>
      <c r="O177" s="44" t="s">
        <v>1445</v>
      </c>
      <c r="P177" s="4"/>
      <c r="Q177" s="27">
        <v>27</v>
      </c>
      <c r="R177" s="37">
        <f t="shared" si="0"/>
        <v>144.31000000000003</v>
      </c>
      <c r="S177" s="27">
        <v>27</v>
      </c>
      <c r="T177" s="37">
        <f t="shared" si="1"/>
        <v>161.70000000000005</v>
      </c>
      <c r="U177" s="27">
        <v>27</v>
      </c>
      <c r="V177" s="37">
        <f t="shared" si="2"/>
        <v>31.34</v>
      </c>
      <c r="W177" s="27">
        <v>27</v>
      </c>
      <c r="X177" s="37">
        <f t="shared" si="15"/>
        <v>77.33</v>
      </c>
      <c r="Y177" s="27">
        <v>27</v>
      </c>
      <c r="Z177" s="37">
        <f t="shared" si="16"/>
        <v>67.080000000000013</v>
      </c>
      <c r="AA177" s="27">
        <v>27</v>
      </c>
      <c r="AB177" s="37">
        <f t="shared" si="5"/>
        <v>385.38000000000005</v>
      </c>
      <c r="AC177" s="27">
        <v>27</v>
      </c>
      <c r="AD177" s="37">
        <f t="shared" si="14"/>
        <v>75.350000000000009</v>
      </c>
      <c r="AE177" s="27">
        <v>27</v>
      </c>
      <c r="AF177" s="37">
        <f t="shared" si="13"/>
        <v>86.95</v>
      </c>
      <c r="AG177" s="27">
        <v>27</v>
      </c>
      <c r="AH177" s="37">
        <f t="shared" si="8"/>
        <v>354.75</v>
      </c>
      <c r="AI177" s="27">
        <v>173</v>
      </c>
      <c r="AJ177" s="37">
        <f t="shared" si="9"/>
        <v>563.70000000000005</v>
      </c>
      <c r="AK177" s="27">
        <v>173</v>
      </c>
      <c r="AL177" s="42">
        <v>81</v>
      </c>
      <c r="AM177" s="37">
        <f t="shared" si="10"/>
        <v>145.91999999999999</v>
      </c>
      <c r="AN177" s="42">
        <v>81</v>
      </c>
      <c r="AO177" s="37">
        <f t="shared" si="11"/>
        <v>133.47999999999999</v>
      </c>
      <c r="AP177" s="42">
        <v>81</v>
      </c>
      <c r="AQ177" s="37">
        <f t="shared" si="12"/>
        <v>276.53000000000003</v>
      </c>
      <c r="AR177" s="42">
        <v>81</v>
      </c>
    </row>
    <row r="178" spans="1:44" ht="12" customHeight="1">
      <c r="A178" s="27">
        <v>26</v>
      </c>
      <c r="B178" s="31" t="s">
        <v>1446</v>
      </c>
      <c r="C178" s="31" t="s">
        <v>1447</v>
      </c>
      <c r="D178" s="32">
        <v>31.43</v>
      </c>
      <c r="E178" s="31" t="s">
        <v>1448</v>
      </c>
      <c r="F178" s="31" t="s">
        <v>1449</v>
      </c>
      <c r="G178" s="31" t="s">
        <v>1450</v>
      </c>
      <c r="H178" s="31" t="s">
        <v>1451</v>
      </c>
      <c r="I178" s="32" t="s">
        <v>1452</v>
      </c>
      <c r="J178" s="33">
        <v>358.1</v>
      </c>
      <c r="K178" s="33">
        <v>568.85</v>
      </c>
      <c r="L178" s="27">
        <v>78</v>
      </c>
      <c r="M178" s="31" t="s">
        <v>1453</v>
      </c>
      <c r="N178" s="31" t="s">
        <v>1454</v>
      </c>
      <c r="O178" s="31" t="s">
        <v>1455</v>
      </c>
      <c r="P178" s="4"/>
      <c r="Q178" s="27">
        <v>26</v>
      </c>
      <c r="R178" s="37">
        <f t="shared" si="0"/>
        <v>144.69999999999999</v>
      </c>
      <c r="S178" s="27">
        <v>26</v>
      </c>
      <c r="T178" s="37">
        <f t="shared" si="1"/>
        <v>162.13000000000002</v>
      </c>
      <c r="U178" s="27">
        <v>26</v>
      </c>
      <c r="V178" s="37">
        <f t="shared" si="2"/>
        <v>31.43</v>
      </c>
      <c r="W178" s="27">
        <v>26</v>
      </c>
      <c r="X178" s="37">
        <f t="shared" si="15"/>
        <v>77.589999999999989</v>
      </c>
      <c r="Y178" s="27">
        <v>26</v>
      </c>
      <c r="Z178" s="37">
        <f t="shared" si="16"/>
        <v>67.259999999999991</v>
      </c>
      <c r="AA178" s="27">
        <v>26</v>
      </c>
      <c r="AB178" s="37">
        <f t="shared" si="5"/>
        <v>386.40999999999997</v>
      </c>
      <c r="AC178" s="27">
        <v>26</v>
      </c>
      <c r="AD178" s="37">
        <f t="shared" si="14"/>
        <v>75.58</v>
      </c>
      <c r="AE178" s="27">
        <v>26</v>
      </c>
      <c r="AF178" s="37">
        <f t="shared" si="13"/>
        <v>87.22</v>
      </c>
      <c r="AG178" s="27">
        <v>26</v>
      </c>
      <c r="AH178" s="37">
        <f t="shared" si="8"/>
        <v>358.1</v>
      </c>
      <c r="AI178" s="27">
        <v>174</v>
      </c>
      <c r="AJ178" s="37">
        <f t="shared" si="9"/>
        <v>568.85</v>
      </c>
      <c r="AK178" s="27">
        <v>174</v>
      </c>
      <c r="AL178" s="42">
        <v>78</v>
      </c>
      <c r="AM178" s="37">
        <f t="shared" si="10"/>
        <v>146.38000000000002</v>
      </c>
      <c r="AN178" s="42">
        <v>78</v>
      </c>
      <c r="AO178" s="37">
        <f t="shared" si="11"/>
        <v>133.92000000000002</v>
      </c>
      <c r="AP178" s="42">
        <v>78</v>
      </c>
      <c r="AQ178" s="37">
        <f t="shared" si="12"/>
        <v>277.28000000000003</v>
      </c>
      <c r="AR178" s="42">
        <v>78</v>
      </c>
    </row>
    <row r="179" spans="1:44" ht="12" customHeight="1">
      <c r="A179" s="27">
        <v>25</v>
      </c>
      <c r="B179" s="44" t="s">
        <v>1456</v>
      </c>
      <c r="C179" s="44" t="s">
        <v>1457</v>
      </c>
      <c r="D179" s="46">
        <v>31.52</v>
      </c>
      <c r="E179" s="44" t="s">
        <v>1458</v>
      </c>
      <c r="F179" s="44" t="s">
        <v>1459</v>
      </c>
      <c r="G179" s="44" t="s">
        <v>1460</v>
      </c>
      <c r="H179" s="44" t="s">
        <v>1461</v>
      </c>
      <c r="I179" s="52" t="s">
        <v>1462</v>
      </c>
      <c r="J179" s="47">
        <v>361.55</v>
      </c>
      <c r="K179" s="47">
        <v>574</v>
      </c>
      <c r="L179" s="48">
        <v>75</v>
      </c>
      <c r="M179" s="44" t="s">
        <v>1463</v>
      </c>
      <c r="N179" s="44" t="s">
        <v>1464</v>
      </c>
      <c r="O179" s="44" t="s">
        <v>1465</v>
      </c>
      <c r="P179" s="4"/>
      <c r="Q179" s="27">
        <v>25</v>
      </c>
      <c r="R179" s="37">
        <f t="shared" si="0"/>
        <v>145.09</v>
      </c>
      <c r="S179" s="27">
        <v>25</v>
      </c>
      <c r="T179" s="37">
        <f t="shared" si="1"/>
        <v>162.56</v>
      </c>
      <c r="U179" s="27">
        <v>25</v>
      </c>
      <c r="V179" s="37">
        <f t="shared" si="2"/>
        <v>31.52</v>
      </c>
      <c r="W179" s="27">
        <v>25</v>
      </c>
      <c r="X179" s="37">
        <f t="shared" si="15"/>
        <v>77.860000000000014</v>
      </c>
      <c r="Y179" s="27">
        <v>25</v>
      </c>
      <c r="Z179" s="37">
        <f t="shared" si="16"/>
        <v>67.44</v>
      </c>
      <c r="AA179" s="27">
        <v>25</v>
      </c>
      <c r="AB179" s="37">
        <f t="shared" si="5"/>
        <v>387.44000000000005</v>
      </c>
      <c r="AC179" s="27">
        <v>25</v>
      </c>
      <c r="AD179" s="37">
        <f t="shared" si="14"/>
        <v>75.8</v>
      </c>
      <c r="AE179" s="27">
        <v>25</v>
      </c>
      <c r="AF179" s="37">
        <f t="shared" si="13"/>
        <v>87.490000000000009</v>
      </c>
      <c r="AG179" s="27">
        <v>25</v>
      </c>
      <c r="AH179" s="37">
        <f t="shared" si="8"/>
        <v>361.55</v>
      </c>
      <c r="AI179" s="27">
        <v>175</v>
      </c>
      <c r="AJ179" s="37">
        <f t="shared" si="9"/>
        <v>574</v>
      </c>
      <c r="AK179" s="27">
        <v>175</v>
      </c>
      <c r="AL179" s="42">
        <v>75</v>
      </c>
      <c r="AM179" s="37">
        <f t="shared" si="10"/>
        <v>146.85</v>
      </c>
      <c r="AN179" s="42">
        <v>75</v>
      </c>
      <c r="AO179" s="37">
        <f t="shared" si="11"/>
        <v>134.35999999999999</v>
      </c>
      <c r="AP179" s="42">
        <v>75</v>
      </c>
      <c r="AQ179" s="37">
        <f t="shared" si="12"/>
        <v>278.04000000000002</v>
      </c>
      <c r="AR179" s="42">
        <v>75</v>
      </c>
    </row>
    <row r="180" spans="1:44" ht="12" customHeight="1">
      <c r="A180" s="27">
        <v>24</v>
      </c>
      <c r="B180" s="31" t="s">
        <v>1466</v>
      </c>
      <c r="C180" s="31" t="s">
        <v>1467</v>
      </c>
      <c r="D180" s="32">
        <v>31.61</v>
      </c>
      <c r="E180" s="31" t="s">
        <v>1468</v>
      </c>
      <c r="F180" s="31" t="s">
        <v>1469</v>
      </c>
      <c r="G180" s="31" t="s">
        <v>1470</v>
      </c>
      <c r="H180" s="31" t="s">
        <v>1471</v>
      </c>
      <c r="I180" s="32" t="s">
        <v>1472</v>
      </c>
      <c r="J180" s="33">
        <v>365</v>
      </c>
      <c r="K180" s="33">
        <v>579.20000000000005</v>
      </c>
      <c r="L180" s="27">
        <v>72</v>
      </c>
      <c r="M180" s="31" t="s">
        <v>1473</v>
      </c>
      <c r="N180" s="31" t="s">
        <v>1474</v>
      </c>
      <c r="O180" s="31" t="s">
        <v>1475</v>
      </c>
      <c r="P180" s="4"/>
      <c r="Q180" s="27">
        <v>24</v>
      </c>
      <c r="R180" s="37">
        <f t="shared" si="0"/>
        <v>145.48999999999998</v>
      </c>
      <c r="S180" s="27">
        <v>24</v>
      </c>
      <c r="T180" s="37">
        <f t="shared" si="1"/>
        <v>162.98999999999998</v>
      </c>
      <c r="U180" s="27">
        <v>24</v>
      </c>
      <c r="V180" s="37">
        <f t="shared" si="2"/>
        <v>31.61</v>
      </c>
      <c r="W180" s="27">
        <v>24</v>
      </c>
      <c r="X180" s="37">
        <f t="shared" si="15"/>
        <v>78.13000000000001</v>
      </c>
      <c r="Y180" s="27">
        <v>24</v>
      </c>
      <c r="Z180" s="37">
        <f t="shared" si="16"/>
        <v>67.63000000000001</v>
      </c>
      <c r="AA180" s="27">
        <v>24</v>
      </c>
      <c r="AB180" s="37">
        <f t="shared" si="5"/>
        <v>388.47999999999996</v>
      </c>
      <c r="AC180" s="27">
        <v>24</v>
      </c>
      <c r="AD180" s="37">
        <f t="shared" si="14"/>
        <v>76.030000000000015</v>
      </c>
      <c r="AE180" s="27">
        <v>24</v>
      </c>
      <c r="AF180" s="37">
        <f t="shared" si="13"/>
        <v>87.760000000000019</v>
      </c>
      <c r="AG180" s="27">
        <v>24</v>
      </c>
      <c r="AH180" s="37">
        <f t="shared" si="8"/>
        <v>365</v>
      </c>
      <c r="AI180" s="27">
        <v>176</v>
      </c>
      <c r="AJ180" s="37">
        <f t="shared" si="9"/>
        <v>579.20000000000005</v>
      </c>
      <c r="AK180" s="27">
        <v>176</v>
      </c>
      <c r="AL180" s="42">
        <v>72</v>
      </c>
      <c r="AM180" s="37">
        <f t="shared" si="10"/>
        <v>147.32</v>
      </c>
      <c r="AN180" s="42">
        <v>72</v>
      </c>
      <c r="AO180" s="37">
        <f t="shared" si="11"/>
        <v>134.81</v>
      </c>
      <c r="AP180" s="42">
        <v>72</v>
      </c>
      <c r="AQ180" s="37">
        <f t="shared" si="12"/>
        <v>278.8</v>
      </c>
      <c r="AR180" s="42">
        <v>72</v>
      </c>
    </row>
    <row r="181" spans="1:44" ht="12" customHeight="1">
      <c r="A181" s="27">
        <v>23</v>
      </c>
      <c r="B181" s="44" t="s">
        <v>1476</v>
      </c>
      <c r="C181" s="44" t="s">
        <v>1477</v>
      </c>
      <c r="D181" s="46">
        <v>31.7</v>
      </c>
      <c r="E181" s="44" t="s">
        <v>1478</v>
      </c>
      <c r="F181" s="44" t="s">
        <v>1479</v>
      </c>
      <c r="G181" s="44" t="s">
        <v>1480</v>
      </c>
      <c r="H181" s="44" t="s">
        <v>1481</v>
      </c>
      <c r="I181" s="52" t="s">
        <v>1482</v>
      </c>
      <c r="J181" s="47">
        <v>368.5</v>
      </c>
      <c r="K181" s="47">
        <v>584.5</v>
      </c>
      <c r="L181" s="48">
        <v>69</v>
      </c>
      <c r="M181" s="44" t="s">
        <v>1483</v>
      </c>
      <c r="N181" s="44" t="s">
        <v>1484</v>
      </c>
      <c r="O181" s="44" t="s">
        <v>1485</v>
      </c>
      <c r="P181" s="4"/>
      <c r="Q181" s="27">
        <v>23</v>
      </c>
      <c r="R181" s="37">
        <f t="shared" si="0"/>
        <v>145.88</v>
      </c>
      <c r="S181" s="27">
        <v>23</v>
      </c>
      <c r="T181" s="37">
        <f t="shared" si="1"/>
        <v>163.43</v>
      </c>
      <c r="U181" s="27">
        <v>23</v>
      </c>
      <c r="V181" s="37">
        <f t="shared" si="2"/>
        <v>31.7</v>
      </c>
      <c r="W181" s="27">
        <v>23</v>
      </c>
      <c r="X181" s="37">
        <f t="shared" si="15"/>
        <v>78.39</v>
      </c>
      <c r="Y181" s="27">
        <v>23</v>
      </c>
      <c r="Z181" s="37">
        <f t="shared" si="16"/>
        <v>67.81</v>
      </c>
      <c r="AA181" s="27">
        <v>23</v>
      </c>
      <c r="AB181" s="37">
        <f t="shared" si="5"/>
        <v>389.53000000000003</v>
      </c>
      <c r="AC181" s="27">
        <v>23</v>
      </c>
      <c r="AD181" s="37">
        <f t="shared" si="14"/>
        <v>76.259999999999991</v>
      </c>
      <c r="AE181" s="27">
        <v>23</v>
      </c>
      <c r="AF181" s="37">
        <f t="shared" si="13"/>
        <v>88.03</v>
      </c>
      <c r="AG181" s="27">
        <v>23</v>
      </c>
      <c r="AH181" s="37">
        <f t="shared" si="8"/>
        <v>368.5</v>
      </c>
      <c r="AI181" s="27">
        <v>177</v>
      </c>
      <c r="AJ181" s="37">
        <f t="shared" si="9"/>
        <v>584.5</v>
      </c>
      <c r="AK181" s="27">
        <v>177</v>
      </c>
      <c r="AL181" s="42">
        <v>69</v>
      </c>
      <c r="AM181" s="37">
        <f t="shared" si="10"/>
        <v>147.79</v>
      </c>
      <c r="AN181" s="42">
        <v>69</v>
      </c>
      <c r="AO181" s="37">
        <f t="shared" si="11"/>
        <v>135.26000000000002</v>
      </c>
      <c r="AP181" s="42">
        <v>69</v>
      </c>
      <c r="AQ181" s="37">
        <f t="shared" si="12"/>
        <v>279.56000000000006</v>
      </c>
      <c r="AR181" s="42">
        <v>69</v>
      </c>
    </row>
    <row r="182" spans="1:44" ht="12" customHeight="1">
      <c r="A182" s="27">
        <v>22</v>
      </c>
      <c r="B182" s="31" t="s">
        <v>1486</v>
      </c>
      <c r="C182" s="31" t="s">
        <v>1487</v>
      </c>
      <c r="D182" s="32">
        <v>31.79</v>
      </c>
      <c r="E182" s="31" t="s">
        <v>1488</v>
      </c>
      <c r="F182" s="31" t="s">
        <v>1489</v>
      </c>
      <c r="G182" s="31" t="s">
        <v>1490</v>
      </c>
      <c r="H182" s="31" t="s">
        <v>1491</v>
      </c>
      <c r="I182" s="32" t="s">
        <v>1492</v>
      </c>
      <c r="J182" s="33">
        <v>372.05</v>
      </c>
      <c r="K182" s="33">
        <v>589.75</v>
      </c>
      <c r="L182" s="27">
        <v>66</v>
      </c>
      <c r="M182" s="31" t="s">
        <v>1493</v>
      </c>
      <c r="N182" s="31" t="s">
        <v>1494</v>
      </c>
      <c r="O182" s="31" t="s">
        <v>1495</v>
      </c>
      <c r="P182" s="4"/>
      <c r="Q182" s="27">
        <v>22</v>
      </c>
      <c r="R182" s="37">
        <f t="shared" si="0"/>
        <v>146.28</v>
      </c>
      <c r="S182" s="27">
        <v>22</v>
      </c>
      <c r="T182" s="37">
        <f t="shared" si="1"/>
        <v>163.87</v>
      </c>
      <c r="U182" s="27">
        <v>22</v>
      </c>
      <c r="V182" s="37">
        <f t="shared" si="2"/>
        <v>31.79</v>
      </c>
      <c r="W182" s="27">
        <v>22</v>
      </c>
      <c r="X182" s="37">
        <f t="shared" si="15"/>
        <v>78.670000000000016</v>
      </c>
      <c r="Y182" s="27">
        <v>22</v>
      </c>
      <c r="Z182" s="37">
        <f t="shared" si="16"/>
        <v>68</v>
      </c>
      <c r="AA182" s="27">
        <v>22</v>
      </c>
      <c r="AB182" s="37">
        <f t="shared" si="5"/>
        <v>390.58000000000004</v>
      </c>
      <c r="AC182" s="27">
        <v>22</v>
      </c>
      <c r="AD182" s="37">
        <f t="shared" si="14"/>
        <v>76.489999999999981</v>
      </c>
      <c r="AE182" s="27">
        <v>22</v>
      </c>
      <c r="AF182" s="37">
        <f t="shared" si="13"/>
        <v>88.31</v>
      </c>
      <c r="AG182" s="27">
        <v>22</v>
      </c>
      <c r="AH182" s="37">
        <f t="shared" si="8"/>
        <v>372.05</v>
      </c>
      <c r="AI182" s="27">
        <v>178</v>
      </c>
      <c r="AJ182" s="37">
        <f t="shared" si="9"/>
        <v>589.75</v>
      </c>
      <c r="AK182" s="27">
        <v>178</v>
      </c>
      <c r="AL182" s="42">
        <v>66</v>
      </c>
      <c r="AM182" s="37">
        <f t="shared" si="10"/>
        <v>148.26999999999998</v>
      </c>
      <c r="AN182" s="42">
        <v>66</v>
      </c>
      <c r="AO182" s="37">
        <f t="shared" si="11"/>
        <v>135.71000000000004</v>
      </c>
      <c r="AP182" s="42">
        <v>66</v>
      </c>
      <c r="AQ182" s="37">
        <f t="shared" si="12"/>
        <v>280.33000000000004</v>
      </c>
      <c r="AR182" s="42">
        <v>66</v>
      </c>
    </row>
    <row r="183" spans="1:44" ht="12" customHeight="1">
      <c r="A183" s="27">
        <v>21</v>
      </c>
      <c r="B183" s="44" t="s">
        <v>1496</v>
      </c>
      <c r="C183" s="44" t="s">
        <v>1497</v>
      </c>
      <c r="D183" s="46">
        <v>31.89</v>
      </c>
      <c r="E183" s="44" t="s">
        <v>1129</v>
      </c>
      <c r="F183" s="44" t="s">
        <v>1498</v>
      </c>
      <c r="G183" s="44" t="s">
        <v>1499</v>
      </c>
      <c r="H183" s="44" t="s">
        <v>1500</v>
      </c>
      <c r="I183" s="52" t="s">
        <v>1501</v>
      </c>
      <c r="J183" s="47">
        <v>375.6</v>
      </c>
      <c r="K183" s="47">
        <v>595.15</v>
      </c>
      <c r="L183" s="48">
        <v>63</v>
      </c>
      <c r="M183" s="44" t="s">
        <v>1502</v>
      </c>
      <c r="N183" s="44" t="s">
        <v>1503</v>
      </c>
      <c r="O183" s="44" t="s">
        <v>1504</v>
      </c>
      <c r="P183" s="4"/>
      <c r="Q183" s="27">
        <v>21</v>
      </c>
      <c r="R183" s="37">
        <f t="shared" si="0"/>
        <v>146.68</v>
      </c>
      <c r="S183" s="27">
        <v>21</v>
      </c>
      <c r="T183" s="37">
        <f t="shared" si="1"/>
        <v>164.31</v>
      </c>
      <c r="U183" s="27">
        <v>21</v>
      </c>
      <c r="V183" s="37">
        <f t="shared" si="2"/>
        <v>31.89</v>
      </c>
      <c r="W183" s="27">
        <v>21</v>
      </c>
      <c r="X183" s="37">
        <f t="shared" si="15"/>
        <v>78.94</v>
      </c>
      <c r="Y183" s="27">
        <v>21</v>
      </c>
      <c r="Z183" s="37">
        <f t="shared" si="16"/>
        <v>68.190000000000012</v>
      </c>
      <c r="AA183" s="27">
        <v>21</v>
      </c>
      <c r="AB183" s="37">
        <f t="shared" si="5"/>
        <v>391.64</v>
      </c>
      <c r="AC183" s="27">
        <v>21</v>
      </c>
      <c r="AD183" s="37">
        <f t="shared" si="14"/>
        <v>76.72</v>
      </c>
      <c r="AE183" s="27">
        <v>21</v>
      </c>
      <c r="AF183" s="37">
        <f t="shared" si="13"/>
        <v>88.579999999999984</v>
      </c>
      <c r="AG183" s="27">
        <v>21</v>
      </c>
      <c r="AH183" s="37">
        <f t="shared" si="8"/>
        <v>375.6</v>
      </c>
      <c r="AI183" s="27">
        <v>179</v>
      </c>
      <c r="AJ183" s="37">
        <f t="shared" si="9"/>
        <v>595.15</v>
      </c>
      <c r="AK183" s="27">
        <v>179</v>
      </c>
      <c r="AL183" s="42">
        <v>63</v>
      </c>
      <c r="AM183" s="37">
        <f t="shared" si="10"/>
        <v>148.75</v>
      </c>
      <c r="AN183" s="42">
        <v>63</v>
      </c>
      <c r="AO183" s="37">
        <f t="shared" si="11"/>
        <v>136.16</v>
      </c>
      <c r="AP183" s="42">
        <v>63</v>
      </c>
      <c r="AQ183" s="37">
        <f t="shared" si="12"/>
        <v>281.10000000000002</v>
      </c>
      <c r="AR183" s="42">
        <v>63</v>
      </c>
    </row>
    <row r="184" spans="1:44" ht="12" customHeight="1">
      <c r="A184" s="27">
        <v>20</v>
      </c>
      <c r="B184" s="31" t="s">
        <v>1505</v>
      </c>
      <c r="C184" s="31" t="s">
        <v>1506</v>
      </c>
      <c r="D184" s="32">
        <v>31.98</v>
      </c>
      <c r="E184" s="31" t="s">
        <v>1507</v>
      </c>
      <c r="F184" s="31" t="s">
        <v>1508</v>
      </c>
      <c r="G184" s="31" t="s">
        <v>1509</v>
      </c>
      <c r="H184" s="31" t="s">
        <v>1510</v>
      </c>
      <c r="I184" s="32" t="s">
        <v>1511</v>
      </c>
      <c r="J184" s="33">
        <v>379.2</v>
      </c>
      <c r="K184" s="33">
        <v>600.5</v>
      </c>
      <c r="L184" s="27">
        <v>60</v>
      </c>
      <c r="M184" s="31" t="s">
        <v>1512</v>
      </c>
      <c r="N184" s="31" t="s">
        <v>1513</v>
      </c>
      <c r="O184" s="31" t="s">
        <v>1514</v>
      </c>
      <c r="P184" s="4"/>
      <c r="Q184" s="27">
        <v>20</v>
      </c>
      <c r="R184" s="37">
        <f t="shared" si="0"/>
        <v>147.09000000000003</v>
      </c>
      <c r="S184" s="27">
        <v>20</v>
      </c>
      <c r="T184" s="37">
        <f t="shared" si="1"/>
        <v>164.75000000000003</v>
      </c>
      <c r="U184" s="27">
        <v>20</v>
      </c>
      <c r="V184" s="37">
        <f t="shared" si="2"/>
        <v>31.98</v>
      </c>
      <c r="W184" s="27">
        <v>20</v>
      </c>
      <c r="X184" s="37">
        <f t="shared" si="15"/>
        <v>79.209999999999994</v>
      </c>
      <c r="Y184" s="27">
        <v>20</v>
      </c>
      <c r="Z184" s="37">
        <f t="shared" si="16"/>
        <v>68.38</v>
      </c>
      <c r="AA184" s="27">
        <v>20</v>
      </c>
      <c r="AB184" s="37">
        <f t="shared" si="5"/>
        <v>392.70000000000005</v>
      </c>
      <c r="AC184" s="27">
        <v>20</v>
      </c>
      <c r="AD184" s="37">
        <f t="shared" si="14"/>
        <v>76.949999999999989</v>
      </c>
      <c r="AE184" s="27">
        <v>20</v>
      </c>
      <c r="AF184" s="37">
        <f t="shared" si="13"/>
        <v>88.859999999999985</v>
      </c>
      <c r="AG184" s="27">
        <v>20</v>
      </c>
      <c r="AH184" s="37">
        <f t="shared" si="8"/>
        <v>379.2</v>
      </c>
      <c r="AI184" s="27">
        <v>180</v>
      </c>
      <c r="AJ184" s="37">
        <f t="shared" si="9"/>
        <v>600.5</v>
      </c>
      <c r="AK184" s="27">
        <v>180</v>
      </c>
      <c r="AL184" s="42">
        <v>60</v>
      </c>
      <c r="AM184" s="37">
        <f t="shared" si="10"/>
        <v>149.22999999999999</v>
      </c>
      <c r="AN184" s="42">
        <v>60</v>
      </c>
      <c r="AO184" s="37">
        <f t="shared" si="11"/>
        <v>136.62</v>
      </c>
      <c r="AP184" s="42">
        <v>60</v>
      </c>
      <c r="AQ184" s="37">
        <f t="shared" si="12"/>
        <v>281.88</v>
      </c>
      <c r="AR184" s="42">
        <v>60</v>
      </c>
    </row>
    <row r="185" spans="1:44" ht="12" customHeight="1">
      <c r="A185" s="27">
        <v>19</v>
      </c>
      <c r="B185" s="44" t="s">
        <v>1515</v>
      </c>
      <c r="C185" s="44" t="s">
        <v>1516</v>
      </c>
      <c r="D185" s="46">
        <v>32.08</v>
      </c>
      <c r="E185" s="44" t="s">
        <v>1517</v>
      </c>
      <c r="F185" s="44" t="s">
        <v>1518</v>
      </c>
      <c r="G185" s="44" t="s">
        <v>1519</v>
      </c>
      <c r="H185" s="44" t="s">
        <v>1520</v>
      </c>
      <c r="I185" s="52" t="s">
        <v>1521</v>
      </c>
      <c r="J185" s="47">
        <v>382.85</v>
      </c>
      <c r="K185" s="47">
        <v>606</v>
      </c>
      <c r="L185" s="48">
        <v>57</v>
      </c>
      <c r="M185" s="44" t="s">
        <v>1522</v>
      </c>
      <c r="N185" s="44" t="s">
        <v>1523</v>
      </c>
      <c r="O185" s="44" t="s">
        <v>1524</v>
      </c>
      <c r="P185" s="4"/>
      <c r="Q185" s="27">
        <v>19</v>
      </c>
      <c r="R185" s="37">
        <f t="shared" si="0"/>
        <v>147.48999999999998</v>
      </c>
      <c r="S185" s="27">
        <v>19</v>
      </c>
      <c r="T185" s="37">
        <f t="shared" si="1"/>
        <v>165.2</v>
      </c>
      <c r="U185" s="27">
        <v>19</v>
      </c>
      <c r="V185" s="37">
        <f t="shared" si="2"/>
        <v>32.08</v>
      </c>
      <c r="W185" s="27">
        <v>19</v>
      </c>
      <c r="X185" s="37">
        <f t="shared" si="15"/>
        <v>79.489999999999995</v>
      </c>
      <c r="Y185" s="27">
        <v>19</v>
      </c>
      <c r="Z185" s="37">
        <f t="shared" si="16"/>
        <v>68.569999999999993</v>
      </c>
      <c r="AA185" s="27">
        <v>19</v>
      </c>
      <c r="AB185" s="37">
        <f t="shared" si="5"/>
        <v>393.77</v>
      </c>
      <c r="AC185" s="27">
        <v>19</v>
      </c>
      <c r="AD185" s="37">
        <f t="shared" si="14"/>
        <v>77.19</v>
      </c>
      <c r="AE185" s="27">
        <v>19</v>
      </c>
      <c r="AF185" s="37">
        <f t="shared" si="13"/>
        <v>89.14</v>
      </c>
      <c r="AG185" s="27">
        <v>19</v>
      </c>
      <c r="AH185" s="37">
        <f t="shared" si="8"/>
        <v>382.85</v>
      </c>
      <c r="AI185" s="27">
        <v>181</v>
      </c>
      <c r="AJ185" s="37">
        <f t="shared" si="9"/>
        <v>606</v>
      </c>
      <c r="AK185" s="27">
        <v>181</v>
      </c>
      <c r="AL185" s="42">
        <v>57</v>
      </c>
      <c r="AM185" s="37">
        <f t="shared" si="10"/>
        <v>149.70999999999998</v>
      </c>
      <c r="AN185" s="42">
        <v>57</v>
      </c>
      <c r="AO185" s="37">
        <f t="shared" si="11"/>
        <v>137.07999999999998</v>
      </c>
      <c r="AP185" s="42">
        <v>57</v>
      </c>
      <c r="AQ185" s="37">
        <f t="shared" si="12"/>
        <v>282.65999999999997</v>
      </c>
      <c r="AR185" s="42">
        <v>57</v>
      </c>
    </row>
    <row r="186" spans="1:44" ht="12" customHeight="1">
      <c r="A186" s="27">
        <v>18</v>
      </c>
      <c r="B186" s="31" t="s">
        <v>1525</v>
      </c>
      <c r="C186" s="31" t="s">
        <v>1526</v>
      </c>
      <c r="D186" s="32">
        <v>32.17</v>
      </c>
      <c r="E186" s="31" t="s">
        <v>1527</v>
      </c>
      <c r="F186" s="31" t="s">
        <v>1528</v>
      </c>
      <c r="G186" s="31" t="s">
        <v>1529</v>
      </c>
      <c r="H186" s="31" t="s">
        <v>1059</v>
      </c>
      <c r="I186" s="32" t="s">
        <v>1530</v>
      </c>
      <c r="J186" s="33">
        <v>386.55</v>
      </c>
      <c r="K186" s="33">
        <v>611.5</v>
      </c>
      <c r="L186" s="27">
        <v>54</v>
      </c>
      <c r="M186" s="31" t="s">
        <v>1531</v>
      </c>
      <c r="N186" s="31" t="s">
        <v>1532</v>
      </c>
      <c r="O186" s="31" t="s">
        <v>1533</v>
      </c>
      <c r="P186" s="4"/>
      <c r="Q186" s="27">
        <v>18</v>
      </c>
      <c r="R186" s="37">
        <f t="shared" si="0"/>
        <v>147.9</v>
      </c>
      <c r="S186" s="27">
        <v>18</v>
      </c>
      <c r="T186" s="37">
        <f t="shared" si="1"/>
        <v>165.65</v>
      </c>
      <c r="U186" s="27">
        <v>18</v>
      </c>
      <c r="V186" s="37">
        <f t="shared" si="2"/>
        <v>32.17</v>
      </c>
      <c r="W186" s="27">
        <v>18</v>
      </c>
      <c r="X186" s="37">
        <f t="shared" si="15"/>
        <v>79.77</v>
      </c>
      <c r="Y186" s="27">
        <v>18</v>
      </c>
      <c r="Z186" s="37">
        <f t="shared" si="16"/>
        <v>68.759999999999991</v>
      </c>
      <c r="AA186" s="27">
        <v>18</v>
      </c>
      <c r="AB186" s="37">
        <f t="shared" si="5"/>
        <v>394.85</v>
      </c>
      <c r="AC186" s="27">
        <v>18</v>
      </c>
      <c r="AD186" s="37">
        <f t="shared" si="14"/>
        <v>77.42</v>
      </c>
      <c r="AE186" s="27">
        <v>18</v>
      </c>
      <c r="AF186" s="37">
        <f t="shared" si="13"/>
        <v>89.42</v>
      </c>
      <c r="AG186" s="27">
        <v>18</v>
      </c>
      <c r="AH186" s="37">
        <f t="shared" si="8"/>
        <v>386.55</v>
      </c>
      <c r="AI186" s="27">
        <v>182</v>
      </c>
      <c r="AJ186" s="37">
        <f t="shared" si="9"/>
        <v>611.5</v>
      </c>
      <c r="AK186" s="27">
        <v>182</v>
      </c>
      <c r="AL186" s="42">
        <v>54</v>
      </c>
      <c r="AM186" s="37">
        <f t="shared" si="10"/>
        <v>150.20000000000002</v>
      </c>
      <c r="AN186" s="42">
        <v>54</v>
      </c>
      <c r="AO186" s="37">
        <f t="shared" si="11"/>
        <v>137.54000000000002</v>
      </c>
      <c r="AP186" s="42">
        <v>54</v>
      </c>
      <c r="AQ186" s="37">
        <f t="shared" si="12"/>
        <v>283.44</v>
      </c>
      <c r="AR186" s="42">
        <v>54</v>
      </c>
    </row>
    <row r="187" spans="1:44" ht="12" customHeight="1">
      <c r="A187" s="27">
        <v>17</v>
      </c>
      <c r="B187" s="44" t="s">
        <v>1534</v>
      </c>
      <c r="C187" s="44" t="s">
        <v>1535</v>
      </c>
      <c r="D187" s="46">
        <v>32.270000000000003</v>
      </c>
      <c r="E187" s="44" t="s">
        <v>1536</v>
      </c>
      <c r="F187" s="44" t="s">
        <v>1537</v>
      </c>
      <c r="G187" s="44" t="s">
        <v>1538</v>
      </c>
      <c r="H187" s="44" t="s">
        <v>1539</v>
      </c>
      <c r="I187" s="52" t="s">
        <v>1540</v>
      </c>
      <c r="J187" s="47">
        <v>390.25</v>
      </c>
      <c r="K187" s="47">
        <v>617.04999999999995</v>
      </c>
      <c r="L187" s="48">
        <v>51</v>
      </c>
      <c r="M187" s="44" t="s">
        <v>1541</v>
      </c>
      <c r="N187" s="44" t="s">
        <v>1542</v>
      </c>
      <c r="O187" s="44" t="s">
        <v>1543</v>
      </c>
      <c r="P187" s="4"/>
      <c r="Q187" s="27">
        <v>17</v>
      </c>
      <c r="R187" s="37">
        <f t="shared" si="0"/>
        <v>148.31</v>
      </c>
      <c r="S187" s="27">
        <v>17</v>
      </c>
      <c r="T187" s="37">
        <f t="shared" si="1"/>
        <v>166.1</v>
      </c>
      <c r="U187" s="27">
        <v>17</v>
      </c>
      <c r="V187" s="37">
        <f t="shared" si="2"/>
        <v>32.270000000000003</v>
      </c>
      <c r="W187" s="27">
        <v>17</v>
      </c>
      <c r="X187" s="37">
        <f t="shared" si="15"/>
        <v>80.05</v>
      </c>
      <c r="Y187" s="27">
        <v>17</v>
      </c>
      <c r="Z187" s="37">
        <f t="shared" si="16"/>
        <v>68.95</v>
      </c>
      <c r="AA187" s="27">
        <v>17</v>
      </c>
      <c r="AB187" s="37">
        <f t="shared" si="5"/>
        <v>395.93</v>
      </c>
      <c r="AC187" s="27">
        <v>17</v>
      </c>
      <c r="AD187" s="37">
        <f t="shared" si="14"/>
        <v>77.66</v>
      </c>
      <c r="AE187" s="27">
        <v>17</v>
      </c>
      <c r="AF187" s="37">
        <f t="shared" si="13"/>
        <v>89.710000000000008</v>
      </c>
      <c r="AG187" s="27">
        <v>17</v>
      </c>
      <c r="AH187" s="37">
        <f t="shared" si="8"/>
        <v>390.25</v>
      </c>
      <c r="AI187" s="27">
        <v>183</v>
      </c>
      <c r="AJ187" s="37">
        <f t="shared" si="9"/>
        <v>617.04999999999995</v>
      </c>
      <c r="AK187" s="27">
        <v>183</v>
      </c>
      <c r="AL187" s="42">
        <v>51</v>
      </c>
      <c r="AM187" s="37">
        <f t="shared" si="10"/>
        <v>150.69</v>
      </c>
      <c r="AN187" s="42">
        <v>51</v>
      </c>
      <c r="AO187" s="37">
        <f t="shared" si="11"/>
        <v>138.01</v>
      </c>
      <c r="AP187" s="42">
        <v>51</v>
      </c>
      <c r="AQ187" s="37">
        <f t="shared" si="12"/>
        <v>284.23000000000008</v>
      </c>
      <c r="AR187" s="42">
        <v>51</v>
      </c>
    </row>
    <row r="188" spans="1:44" ht="12" customHeight="1">
      <c r="A188" s="27">
        <v>16</v>
      </c>
      <c r="B188" s="31" t="s">
        <v>1544</v>
      </c>
      <c r="C188" s="31" t="s">
        <v>1545</v>
      </c>
      <c r="D188" s="32">
        <v>32.36</v>
      </c>
      <c r="E188" s="31" t="s">
        <v>1546</v>
      </c>
      <c r="F188" s="31" t="s">
        <v>1547</v>
      </c>
      <c r="G188" s="31" t="s">
        <v>1548</v>
      </c>
      <c r="H188" s="31" t="s">
        <v>1549</v>
      </c>
      <c r="I188" s="32" t="s">
        <v>1550</v>
      </c>
      <c r="J188" s="33">
        <v>394</v>
      </c>
      <c r="K188" s="33">
        <v>622.65</v>
      </c>
      <c r="L188" s="27">
        <v>48</v>
      </c>
      <c r="M188" s="31" t="s">
        <v>1551</v>
      </c>
      <c r="N188" s="31" t="s">
        <v>1552</v>
      </c>
      <c r="O188" s="31" t="s">
        <v>1553</v>
      </c>
      <c r="P188" s="4"/>
      <c r="Q188" s="27">
        <v>16</v>
      </c>
      <c r="R188" s="37">
        <f t="shared" si="0"/>
        <v>148.72</v>
      </c>
      <c r="S188" s="27">
        <v>16</v>
      </c>
      <c r="T188" s="37">
        <f t="shared" si="1"/>
        <v>166.54999999999998</v>
      </c>
      <c r="U188" s="27">
        <v>16</v>
      </c>
      <c r="V188" s="37">
        <f t="shared" si="2"/>
        <v>32.36</v>
      </c>
      <c r="W188" s="27">
        <v>16</v>
      </c>
      <c r="X188" s="37">
        <f t="shared" si="15"/>
        <v>80.33</v>
      </c>
      <c r="Y188" s="27">
        <v>16</v>
      </c>
      <c r="Z188" s="37">
        <f t="shared" si="16"/>
        <v>69.14</v>
      </c>
      <c r="AA188" s="27">
        <v>16</v>
      </c>
      <c r="AB188" s="37">
        <f t="shared" si="5"/>
        <v>397.00999999999993</v>
      </c>
      <c r="AC188" s="27">
        <v>16</v>
      </c>
      <c r="AD188" s="37">
        <f t="shared" si="14"/>
        <v>77.899999999999991</v>
      </c>
      <c r="AE188" s="27">
        <v>16</v>
      </c>
      <c r="AF188" s="37">
        <f t="shared" si="13"/>
        <v>89.990000000000009</v>
      </c>
      <c r="AG188" s="27">
        <v>16</v>
      </c>
      <c r="AH188" s="37">
        <f t="shared" si="8"/>
        <v>394</v>
      </c>
      <c r="AI188" s="27">
        <v>184</v>
      </c>
      <c r="AJ188" s="37">
        <f t="shared" si="9"/>
        <v>622.65</v>
      </c>
      <c r="AK188" s="27">
        <v>184</v>
      </c>
      <c r="AL188" s="42">
        <v>48</v>
      </c>
      <c r="AM188" s="37">
        <f t="shared" si="10"/>
        <v>151.19000000000003</v>
      </c>
      <c r="AN188" s="42">
        <v>48</v>
      </c>
      <c r="AO188" s="37">
        <f t="shared" si="11"/>
        <v>138.47999999999999</v>
      </c>
      <c r="AP188" s="42">
        <v>48</v>
      </c>
      <c r="AQ188" s="37">
        <f t="shared" si="12"/>
        <v>285.02000000000004</v>
      </c>
      <c r="AR188" s="42">
        <v>48</v>
      </c>
    </row>
    <row r="189" spans="1:44" ht="12" customHeight="1">
      <c r="A189" s="27">
        <v>15</v>
      </c>
      <c r="B189" s="44" t="s">
        <v>1554</v>
      </c>
      <c r="C189" s="44" t="s">
        <v>1555</v>
      </c>
      <c r="D189" s="46">
        <v>32.46</v>
      </c>
      <c r="E189" s="44" t="s">
        <v>1556</v>
      </c>
      <c r="F189" s="44" t="s">
        <v>1557</v>
      </c>
      <c r="G189" s="44" t="s">
        <v>1558</v>
      </c>
      <c r="H189" s="44" t="s">
        <v>1559</v>
      </c>
      <c r="I189" s="52" t="s">
        <v>223</v>
      </c>
      <c r="J189" s="47">
        <v>397.75</v>
      </c>
      <c r="K189" s="47">
        <v>628.29999999999995</v>
      </c>
      <c r="L189" s="48">
        <v>45</v>
      </c>
      <c r="M189" s="44" t="s">
        <v>1560</v>
      </c>
      <c r="N189" s="44" t="s">
        <v>1561</v>
      </c>
      <c r="O189" s="44" t="s">
        <v>1562</v>
      </c>
      <c r="P189" s="4"/>
      <c r="Q189" s="27">
        <v>15</v>
      </c>
      <c r="R189" s="37">
        <f t="shared" si="0"/>
        <v>149.13</v>
      </c>
      <c r="S189" s="27">
        <v>15</v>
      </c>
      <c r="T189" s="37">
        <f t="shared" si="1"/>
        <v>167.01000000000002</v>
      </c>
      <c r="U189" s="27">
        <v>15</v>
      </c>
      <c r="V189" s="37">
        <f t="shared" si="2"/>
        <v>32.46</v>
      </c>
      <c r="W189" s="27">
        <v>15</v>
      </c>
      <c r="X189" s="37">
        <f t="shared" si="15"/>
        <v>80.609999999999985</v>
      </c>
      <c r="Y189" s="27">
        <v>15</v>
      </c>
      <c r="Z189" s="37">
        <f t="shared" si="16"/>
        <v>69.34</v>
      </c>
      <c r="AA189" s="27">
        <v>15</v>
      </c>
      <c r="AB189" s="37">
        <f t="shared" si="5"/>
        <v>398.10999999999996</v>
      </c>
      <c r="AC189" s="27">
        <v>15</v>
      </c>
      <c r="AD189" s="37">
        <f t="shared" si="14"/>
        <v>78.14</v>
      </c>
      <c r="AE189" s="27">
        <v>15</v>
      </c>
      <c r="AF189" s="37">
        <f t="shared" si="13"/>
        <v>90.28</v>
      </c>
      <c r="AG189" s="27">
        <v>15</v>
      </c>
      <c r="AH189" s="37">
        <f t="shared" si="8"/>
        <v>397.75</v>
      </c>
      <c r="AI189" s="27">
        <v>185</v>
      </c>
      <c r="AJ189" s="37">
        <f t="shared" si="9"/>
        <v>628.29999999999995</v>
      </c>
      <c r="AK189" s="27">
        <v>185</v>
      </c>
      <c r="AL189" s="42">
        <v>45</v>
      </c>
      <c r="AM189" s="37">
        <f t="shared" si="10"/>
        <v>151.68</v>
      </c>
      <c r="AN189" s="42">
        <v>45</v>
      </c>
      <c r="AO189" s="37">
        <f t="shared" si="11"/>
        <v>138.94999999999999</v>
      </c>
      <c r="AP189" s="42">
        <v>45</v>
      </c>
      <c r="AQ189" s="37">
        <f t="shared" si="12"/>
        <v>285.82</v>
      </c>
      <c r="AR189" s="42">
        <v>45</v>
      </c>
    </row>
    <row r="190" spans="1:44" ht="12" customHeight="1">
      <c r="A190" s="27">
        <v>14</v>
      </c>
      <c r="B190" s="31" t="s">
        <v>1563</v>
      </c>
      <c r="C190" s="31" t="s">
        <v>1564</v>
      </c>
      <c r="D190" s="32">
        <v>32.56</v>
      </c>
      <c r="E190" s="31" t="s">
        <v>1565</v>
      </c>
      <c r="F190" s="31" t="s">
        <v>1566</v>
      </c>
      <c r="G190" s="31" t="s">
        <v>1567</v>
      </c>
      <c r="H190" s="31" t="s">
        <v>1568</v>
      </c>
      <c r="I190" s="32" t="s">
        <v>1569</v>
      </c>
      <c r="J190" s="33">
        <v>401.6</v>
      </c>
      <c r="K190" s="33">
        <v>634</v>
      </c>
      <c r="L190" s="27">
        <v>42</v>
      </c>
      <c r="M190" s="31" t="s">
        <v>1570</v>
      </c>
      <c r="N190" s="31" t="s">
        <v>1312</v>
      </c>
      <c r="O190" s="31" t="s">
        <v>338</v>
      </c>
      <c r="P190" s="4"/>
      <c r="Q190" s="27">
        <v>14</v>
      </c>
      <c r="R190" s="37">
        <f t="shared" si="0"/>
        <v>149.55000000000001</v>
      </c>
      <c r="S190" s="27">
        <v>14</v>
      </c>
      <c r="T190" s="37">
        <f t="shared" si="1"/>
        <v>167.46</v>
      </c>
      <c r="U190" s="27">
        <v>14</v>
      </c>
      <c r="V190" s="37">
        <f t="shared" si="2"/>
        <v>32.56</v>
      </c>
      <c r="W190" s="27">
        <v>14</v>
      </c>
      <c r="X190" s="37">
        <f t="shared" si="15"/>
        <v>80.900000000000006</v>
      </c>
      <c r="Y190" s="27">
        <v>14</v>
      </c>
      <c r="Z190" s="37">
        <f t="shared" si="16"/>
        <v>69.530000000000015</v>
      </c>
      <c r="AA190" s="27">
        <v>14</v>
      </c>
      <c r="AB190" s="37">
        <f t="shared" si="5"/>
        <v>399.21</v>
      </c>
      <c r="AC190" s="27">
        <v>14</v>
      </c>
      <c r="AD190" s="37">
        <f t="shared" si="14"/>
        <v>78.38000000000001</v>
      </c>
      <c r="AE190" s="27">
        <v>14</v>
      </c>
      <c r="AF190" s="37">
        <f t="shared" si="13"/>
        <v>90.570000000000007</v>
      </c>
      <c r="AG190" s="27">
        <v>14</v>
      </c>
      <c r="AH190" s="37">
        <f t="shared" si="8"/>
        <v>401.6</v>
      </c>
      <c r="AI190" s="27">
        <v>186</v>
      </c>
      <c r="AJ190" s="37">
        <f t="shared" si="9"/>
        <v>634</v>
      </c>
      <c r="AK190" s="27">
        <v>186</v>
      </c>
      <c r="AL190" s="42">
        <v>42</v>
      </c>
      <c r="AM190" s="37">
        <f t="shared" si="10"/>
        <v>152.19</v>
      </c>
      <c r="AN190" s="42">
        <v>42</v>
      </c>
      <c r="AO190" s="37">
        <f t="shared" si="11"/>
        <v>139.43</v>
      </c>
      <c r="AP190" s="42">
        <v>42</v>
      </c>
      <c r="AQ190" s="37">
        <f t="shared" si="12"/>
        <v>286.62</v>
      </c>
      <c r="AR190" s="42">
        <v>42</v>
      </c>
    </row>
    <row r="191" spans="1:44" ht="12" customHeight="1">
      <c r="A191" s="27">
        <v>13</v>
      </c>
      <c r="B191" s="44" t="s">
        <v>1571</v>
      </c>
      <c r="C191" s="44" t="s">
        <v>1572</v>
      </c>
      <c r="D191" s="46">
        <v>32.65</v>
      </c>
      <c r="E191" s="44" t="s">
        <v>1573</v>
      </c>
      <c r="F191" s="44" t="s">
        <v>1135</v>
      </c>
      <c r="G191" s="44" t="s">
        <v>1574</v>
      </c>
      <c r="H191" s="44" t="s">
        <v>1575</v>
      </c>
      <c r="I191" s="52" t="s">
        <v>1576</v>
      </c>
      <c r="J191" s="47">
        <v>405.4</v>
      </c>
      <c r="K191" s="47">
        <v>639.75</v>
      </c>
      <c r="L191" s="48">
        <v>39</v>
      </c>
      <c r="M191" s="44" t="s">
        <v>1577</v>
      </c>
      <c r="N191" s="44" t="s">
        <v>1578</v>
      </c>
      <c r="O191" s="44" t="s">
        <v>1579</v>
      </c>
      <c r="P191" s="4"/>
      <c r="Q191" s="27">
        <v>13</v>
      </c>
      <c r="R191" s="37">
        <f t="shared" si="0"/>
        <v>149.97</v>
      </c>
      <c r="S191" s="27">
        <v>13</v>
      </c>
      <c r="T191" s="37">
        <f t="shared" si="1"/>
        <v>167.92000000000002</v>
      </c>
      <c r="U191" s="27">
        <v>13</v>
      </c>
      <c r="V191" s="37">
        <f t="shared" si="2"/>
        <v>32.65</v>
      </c>
      <c r="W191" s="27">
        <v>13</v>
      </c>
      <c r="X191" s="37">
        <f t="shared" si="15"/>
        <v>81.19</v>
      </c>
      <c r="Y191" s="27">
        <v>13</v>
      </c>
      <c r="Z191" s="37">
        <f t="shared" si="16"/>
        <v>69.73</v>
      </c>
      <c r="AA191" s="27">
        <v>13</v>
      </c>
      <c r="AB191" s="37">
        <f t="shared" si="5"/>
        <v>400.31</v>
      </c>
      <c r="AC191" s="27">
        <v>13</v>
      </c>
      <c r="AD191" s="37">
        <f t="shared" si="14"/>
        <v>78.62</v>
      </c>
      <c r="AE191" s="27">
        <v>13</v>
      </c>
      <c r="AF191" s="37">
        <f t="shared" si="13"/>
        <v>90.86</v>
      </c>
      <c r="AG191" s="27">
        <v>13</v>
      </c>
      <c r="AH191" s="37">
        <f t="shared" si="8"/>
        <v>405.4</v>
      </c>
      <c r="AI191" s="27">
        <v>187</v>
      </c>
      <c r="AJ191" s="37">
        <f t="shared" si="9"/>
        <v>639.75</v>
      </c>
      <c r="AK191" s="27">
        <v>187</v>
      </c>
      <c r="AL191" s="42">
        <v>39</v>
      </c>
      <c r="AM191" s="37">
        <f t="shared" si="10"/>
        <v>152.69</v>
      </c>
      <c r="AN191" s="42">
        <v>39</v>
      </c>
      <c r="AO191" s="37">
        <f t="shared" si="11"/>
        <v>139.9</v>
      </c>
      <c r="AP191" s="42">
        <v>39</v>
      </c>
      <c r="AQ191" s="37">
        <f t="shared" si="12"/>
        <v>287.42999999999995</v>
      </c>
      <c r="AR191" s="42">
        <v>39</v>
      </c>
    </row>
    <row r="192" spans="1:44" ht="12" customHeight="1">
      <c r="A192" s="27">
        <v>12</v>
      </c>
      <c r="B192" s="31" t="s">
        <v>1580</v>
      </c>
      <c r="C192" s="31" t="s">
        <v>1581</v>
      </c>
      <c r="D192" s="32">
        <v>32.75</v>
      </c>
      <c r="E192" s="31" t="s">
        <v>1582</v>
      </c>
      <c r="F192" s="31" t="s">
        <v>714</v>
      </c>
      <c r="G192" s="31" t="s">
        <v>1583</v>
      </c>
      <c r="H192" s="31" t="s">
        <v>1584</v>
      </c>
      <c r="I192" s="32" t="s">
        <v>1585</v>
      </c>
      <c r="J192" s="33">
        <v>409.3</v>
      </c>
      <c r="K192" s="33">
        <v>645.6</v>
      </c>
      <c r="L192" s="27">
        <v>36</v>
      </c>
      <c r="M192" s="31" t="s">
        <v>1586</v>
      </c>
      <c r="N192" s="31" t="s">
        <v>1587</v>
      </c>
      <c r="O192" s="31" t="s">
        <v>1588</v>
      </c>
      <c r="P192" s="4"/>
      <c r="Q192" s="27">
        <v>12</v>
      </c>
      <c r="R192" s="37">
        <f t="shared" si="0"/>
        <v>150.38999999999999</v>
      </c>
      <c r="S192" s="27">
        <v>12</v>
      </c>
      <c r="T192" s="37">
        <f t="shared" si="1"/>
        <v>168.39</v>
      </c>
      <c r="U192" s="27">
        <v>12</v>
      </c>
      <c r="V192" s="37">
        <f t="shared" si="2"/>
        <v>32.75</v>
      </c>
      <c r="W192" s="27">
        <v>12</v>
      </c>
      <c r="X192" s="37">
        <f t="shared" si="15"/>
        <v>81.48</v>
      </c>
      <c r="Y192" s="27">
        <v>12</v>
      </c>
      <c r="Z192" s="37">
        <f t="shared" si="16"/>
        <v>69.930000000000007</v>
      </c>
      <c r="AA192" s="27">
        <v>12</v>
      </c>
      <c r="AB192" s="37">
        <f t="shared" si="5"/>
        <v>401.42</v>
      </c>
      <c r="AC192" s="27">
        <v>12</v>
      </c>
      <c r="AD192" s="37">
        <f t="shared" si="14"/>
        <v>78.86999999999999</v>
      </c>
      <c r="AE192" s="27">
        <v>12</v>
      </c>
      <c r="AF192" s="37">
        <f t="shared" si="13"/>
        <v>91.15</v>
      </c>
      <c r="AG192" s="27">
        <v>12</v>
      </c>
      <c r="AH192" s="37">
        <f t="shared" si="8"/>
        <v>409.3</v>
      </c>
      <c r="AI192" s="27">
        <v>188</v>
      </c>
      <c r="AJ192" s="37">
        <f t="shared" si="9"/>
        <v>645.6</v>
      </c>
      <c r="AK192" s="27">
        <v>188</v>
      </c>
      <c r="AL192" s="42">
        <v>36</v>
      </c>
      <c r="AM192" s="37">
        <f t="shared" si="10"/>
        <v>153.19999999999999</v>
      </c>
      <c r="AN192" s="42">
        <v>36</v>
      </c>
      <c r="AO192" s="37">
        <f t="shared" si="11"/>
        <v>140.39000000000001</v>
      </c>
      <c r="AP192" s="42">
        <v>36</v>
      </c>
      <c r="AQ192" s="37">
        <f t="shared" si="12"/>
        <v>288.24</v>
      </c>
      <c r="AR192" s="42">
        <v>36</v>
      </c>
    </row>
    <row r="193" spans="1:44" ht="12" customHeight="1">
      <c r="A193" s="27">
        <v>11</v>
      </c>
      <c r="B193" s="44" t="s">
        <v>1589</v>
      </c>
      <c r="C193" s="44" t="s">
        <v>1590</v>
      </c>
      <c r="D193" s="46">
        <v>32.85</v>
      </c>
      <c r="E193" s="44" t="s">
        <v>1591</v>
      </c>
      <c r="F193" s="44" t="s">
        <v>1203</v>
      </c>
      <c r="G193" s="44" t="s">
        <v>1592</v>
      </c>
      <c r="H193" s="44" t="s">
        <v>1593</v>
      </c>
      <c r="I193" s="52" t="s">
        <v>1594</v>
      </c>
      <c r="J193" s="47">
        <v>413.25</v>
      </c>
      <c r="K193" s="47">
        <v>651.45000000000005</v>
      </c>
      <c r="L193" s="48">
        <v>33</v>
      </c>
      <c r="M193" s="44" t="s">
        <v>1595</v>
      </c>
      <c r="N193" s="44" t="s">
        <v>1596</v>
      </c>
      <c r="O193" s="44" t="s">
        <v>1597</v>
      </c>
      <c r="P193" s="4"/>
      <c r="Q193" s="27">
        <v>11</v>
      </c>
      <c r="R193" s="37">
        <f t="shared" si="0"/>
        <v>150.81</v>
      </c>
      <c r="S193" s="27">
        <v>11</v>
      </c>
      <c r="T193" s="37">
        <f t="shared" si="1"/>
        <v>168.85000000000002</v>
      </c>
      <c r="U193" s="27">
        <v>11</v>
      </c>
      <c r="V193" s="37">
        <f t="shared" si="2"/>
        <v>32.85</v>
      </c>
      <c r="W193" s="27">
        <v>11</v>
      </c>
      <c r="X193" s="37">
        <f t="shared" si="15"/>
        <v>81.77</v>
      </c>
      <c r="Y193" s="27">
        <v>11</v>
      </c>
      <c r="Z193" s="37">
        <f t="shared" si="16"/>
        <v>70.13000000000001</v>
      </c>
      <c r="AA193" s="27">
        <v>11</v>
      </c>
      <c r="AB193" s="37">
        <f t="shared" si="5"/>
        <v>402.53999999999996</v>
      </c>
      <c r="AC193" s="27">
        <v>11</v>
      </c>
      <c r="AD193" s="37">
        <f t="shared" si="14"/>
        <v>79.110000000000014</v>
      </c>
      <c r="AE193" s="27">
        <v>11</v>
      </c>
      <c r="AF193" s="37">
        <f t="shared" si="13"/>
        <v>91.439999999999984</v>
      </c>
      <c r="AG193" s="27">
        <v>11</v>
      </c>
      <c r="AH193" s="37">
        <f t="shared" si="8"/>
        <v>413.25</v>
      </c>
      <c r="AI193" s="27">
        <v>189</v>
      </c>
      <c r="AJ193" s="37">
        <f t="shared" si="9"/>
        <v>651.45000000000005</v>
      </c>
      <c r="AK193" s="27">
        <v>189</v>
      </c>
      <c r="AL193" s="42">
        <v>33</v>
      </c>
      <c r="AM193" s="37">
        <f t="shared" si="10"/>
        <v>153.71</v>
      </c>
      <c r="AN193" s="42">
        <v>33</v>
      </c>
      <c r="AO193" s="37">
        <f t="shared" si="11"/>
        <v>140.87</v>
      </c>
      <c r="AP193" s="42">
        <v>33</v>
      </c>
      <c r="AQ193" s="37">
        <f t="shared" si="12"/>
        <v>289.06</v>
      </c>
      <c r="AR193" s="42">
        <v>33</v>
      </c>
    </row>
    <row r="194" spans="1:44" ht="12" customHeight="1">
      <c r="A194" s="27">
        <v>10</v>
      </c>
      <c r="B194" s="31" t="s">
        <v>1598</v>
      </c>
      <c r="C194" s="31" t="s">
        <v>1599</v>
      </c>
      <c r="D194" s="32">
        <v>32.950000000000003</v>
      </c>
      <c r="E194" s="31" t="s">
        <v>1600</v>
      </c>
      <c r="F194" s="31" t="s">
        <v>1213</v>
      </c>
      <c r="G194" s="31" t="s">
        <v>1601</v>
      </c>
      <c r="H194" s="31" t="s">
        <v>1602</v>
      </c>
      <c r="I194" s="32" t="s">
        <v>1603</v>
      </c>
      <c r="J194" s="33">
        <v>417.2</v>
      </c>
      <c r="K194" s="33">
        <v>657.35</v>
      </c>
      <c r="L194" s="27">
        <v>30</v>
      </c>
      <c r="M194" s="31" t="s">
        <v>1604</v>
      </c>
      <c r="N194" s="31" t="s">
        <v>1605</v>
      </c>
      <c r="O194" s="31" t="s">
        <v>1606</v>
      </c>
      <c r="P194" s="4"/>
      <c r="Q194" s="27">
        <v>10</v>
      </c>
      <c r="R194" s="37">
        <f t="shared" si="0"/>
        <v>151.23000000000002</v>
      </c>
      <c r="S194" s="27">
        <v>10</v>
      </c>
      <c r="T194" s="37">
        <f t="shared" si="1"/>
        <v>169.32000000000002</v>
      </c>
      <c r="U194" s="27">
        <v>10</v>
      </c>
      <c r="V194" s="37">
        <f t="shared" si="2"/>
        <v>32.950000000000003</v>
      </c>
      <c r="W194" s="27">
        <v>10</v>
      </c>
      <c r="X194" s="37">
        <f t="shared" si="15"/>
        <v>82.06</v>
      </c>
      <c r="Y194" s="27">
        <v>10</v>
      </c>
      <c r="Z194" s="37">
        <f t="shared" si="16"/>
        <v>70.329999999999984</v>
      </c>
      <c r="AA194" s="27">
        <v>10</v>
      </c>
      <c r="AB194" s="37">
        <f t="shared" si="5"/>
        <v>403.66</v>
      </c>
      <c r="AC194" s="27">
        <v>10</v>
      </c>
      <c r="AD194" s="37">
        <f t="shared" si="14"/>
        <v>79.36</v>
      </c>
      <c r="AE194" s="27">
        <v>10</v>
      </c>
      <c r="AF194" s="37">
        <f t="shared" si="13"/>
        <v>91.740000000000009</v>
      </c>
      <c r="AG194" s="27">
        <v>10</v>
      </c>
      <c r="AH194" s="37">
        <f t="shared" si="8"/>
        <v>417.2</v>
      </c>
      <c r="AI194" s="27">
        <v>190</v>
      </c>
      <c r="AJ194" s="37">
        <f t="shared" si="9"/>
        <v>657.35</v>
      </c>
      <c r="AK194" s="27">
        <v>190</v>
      </c>
      <c r="AL194" s="42">
        <v>30</v>
      </c>
      <c r="AM194" s="37">
        <f t="shared" si="10"/>
        <v>154.22</v>
      </c>
      <c r="AN194" s="42">
        <v>30</v>
      </c>
      <c r="AO194" s="37">
        <f t="shared" si="11"/>
        <v>141.35999999999999</v>
      </c>
      <c r="AP194" s="42">
        <v>30</v>
      </c>
      <c r="AQ194" s="37">
        <f t="shared" si="12"/>
        <v>289.88</v>
      </c>
      <c r="AR194" s="42">
        <v>30</v>
      </c>
    </row>
    <row r="195" spans="1:44" ht="12" customHeight="1">
      <c r="A195" s="27">
        <v>9</v>
      </c>
      <c r="B195" s="44" t="s">
        <v>1607</v>
      </c>
      <c r="C195" s="44" t="s">
        <v>1608</v>
      </c>
      <c r="D195" s="46">
        <v>33.049999999999997</v>
      </c>
      <c r="E195" s="44" t="s">
        <v>1609</v>
      </c>
      <c r="F195" s="44" t="s">
        <v>1610</v>
      </c>
      <c r="G195" s="44" t="s">
        <v>1611</v>
      </c>
      <c r="H195" s="44" t="s">
        <v>1159</v>
      </c>
      <c r="I195" s="52" t="s">
        <v>1612</v>
      </c>
      <c r="J195" s="47">
        <v>421.2</v>
      </c>
      <c r="K195" s="47">
        <v>663.35</v>
      </c>
      <c r="L195" s="48">
        <v>27</v>
      </c>
      <c r="M195" s="44" t="s">
        <v>1613</v>
      </c>
      <c r="N195" s="44" t="s">
        <v>1614</v>
      </c>
      <c r="O195" s="44" t="s">
        <v>1615</v>
      </c>
      <c r="P195" s="4"/>
      <c r="Q195" s="27">
        <v>9</v>
      </c>
      <c r="R195" s="37">
        <f t="shared" si="0"/>
        <v>151.66</v>
      </c>
      <c r="S195" s="27">
        <v>9</v>
      </c>
      <c r="T195" s="37">
        <f t="shared" si="1"/>
        <v>169.79</v>
      </c>
      <c r="U195" s="27">
        <v>9</v>
      </c>
      <c r="V195" s="37">
        <f t="shared" si="2"/>
        <v>33.049999999999997</v>
      </c>
      <c r="W195" s="27">
        <v>9</v>
      </c>
      <c r="X195" s="37">
        <f t="shared" si="15"/>
        <v>82.36</v>
      </c>
      <c r="Y195" s="27">
        <v>9</v>
      </c>
      <c r="Z195" s="37">
        <f t="shared" si="16"/>
        <v>70.53</v>
      </c>
      <c r="AA195" s="27">
        <v>9</v>
      </c>
      <c r="AB195" s="37">
        <f t="shared" si="5"/>
        <v>404.79</v>
      </c>
      <c r="AC195" s="27">
        <v>9</v>
      </c>
      <c r="AD195" s="37">
        <f t="shared" si="14"/>
        <v>79.61</v>
      </c>
      <c r="AE195" s="27">
        <v>9</v>
      </c>
      <c r="AF195" s="37">
        <f t="shared" si="13"/>
        <v>92.04</v>
      </c>
      <c r="AG195" s="27">
        <v>9</v>
      </c>
      <c r="AH195" s="37">
        <f t="shared" si="8"/>
        <v>421.2</v>
      </c>
      <c r="AI195" s="27">
        <v>191</v>
      </c>
      <c r="AJ195" s="37">
        <f t="shared" si="9"/>
        <v>663.35</v>
      </c>
      <c r="AK195" s="27">
        <v>191</v>
      </c>
      <c r="AL195" s="42">
        <v>27</v>
      </c>
      <c r="AM195" s="37">
        <f t="shared" si="10"/>
        <v>154.74</v>
      </c>
      <c r="AN195" s="42">
        <v>27</v>
      </c>
      <c r="AO195" s="37">
        <f t="shared" si="11"/>
        <v>141.85000000000002</v>
      </c>
      <c r="AP195" s="42">
        <v>27</v>
      </c>
      <c r="AQ195" s="37">
        <f t="shared" si="12"/>
        <v>290.70000000000005</v>
      </c>
      <c r="AR195" s="42">
        <v>27</v>
      </c>
    </row>
    <row r="196" spans="1:44" ht="12" customHeight="1">
      <c r="A196" s="27">
        <v>8</v>
      </c>
      <c r="B196" s="31" t="s">
        <v>1616</v>
      </c>
      <c r="C196" s="31" t="s">
        <v>1617</v>
      </c>
      <c r="D196" s="32">
        <v>33.15</v>
      </c>
      <c r="E196" s="31" t="s">
        <v>1618</v>
      </c>
      <c r="F196" s="31" t="s">
        <v>1619</v>
      </c>
      <c r="G196" s="31" t="s">
        <v>1620</v>
      </c>
      <c r="H196" s="31" t="s">
        <v>1621</v>
      </c>
      <c r="I196" s="32" t="s">
        <v>1622</v>
      </c>
      <c r="J196" s="33">
        <v>425.25</v>
      </c>
      <c r="K196" s="33">
        <v>669.35</v>
      </c>
      <c r="L196" s="27">
        <v>24</v>
      </c>
      <c r="M196" s="31" t="s">
        <v>1623</v>
      </c>
      <c r="N196" s="31" t="s">
        <v>1624</v>
      </c>
      <c r="O196" s="31" t="s">
        <v>1625</v>
      </c>
      <c r="P196" s="4"/>
      <c r="Q196" s="27">
        <v>8</v>
      </c>
      <c r="R196" s="37">
        <f t="shared" si="0"/>
        <v>152.08999999999997</v>
      </c>
      <c r="S196" s="27">
        <v>8</v>
      </c>
      <c r="T196" s="37">
        <f t="shared" si="1"/>
        <v>170.26</v>
      </c>
      <c r="U196" s="27">
        <v>8</v>
      </c>
      <c r="V196" s="37">
        <f t="shared" si="2"/>
        <v>33.15</v>
      </c>
      <c r="W196" s="27">
        <v>8</v>
      </c>
      <c r="X196" s="37">
        <f t="shared" si="15"/>
        <v>82.66</v>
      </c>
      <c r="Y196" s="27">
        <v>8</v>
      </c>
      <c r="Z196" s="37">
        <f t="shared" si="16"/>
        <v>70.73</v>
      </c>
      <c r="AA196" s="27">
        <v>8</v>
      </c>
      <c r="AB196" s="37">
        <f t="shared" si="5"/>
        <v>405.93</v>
      </c>
      <c r="AC196" s="27">
        <v>8</v>
      </c>
      <c r="AD196" s="37">
        <f t="shared" si="14"/>
        <v>79.86</v>
      </c>
      <c r="AE196" s="27">
        <v>8</v>
      </c>
      <c r="AF196" s="37">
        <f t="shared" si="13"/>
        <v>92.34</v>
      </c>
      <c r="AG196" s="27">
        <v>8</v>
      </c>
      <c r="AH196" s="37">
        <f t="shared" si="8"/>
        <v>425.25</v>
      </c>
      <c r="AI196" s="27">
        <v>192</v>
      </c>
      <c r="AJ196" s="37">
        <f t="shared" si="9"/>
        <v>669.35</v>
      </c>
      <c r="AK196" s="27">
        <v>192</v>
      </c>
      <c r="AL196" s="42">
        <v>24</v>
      </c>
      <c r="AM196" s="37">
        <f t="shared" si="10"/>
        <v>155.26</v>
      </c>
      <c r="AN196" s="42">
        <v>24</v>
      </c>
      <c r="AO196" s="37">
        <f t="shared" si="11"/>
        <v>142.35000000000002</v>
      </c>
      <c r="AP196" s="42">
        <v>24</v>
      </c>
      <c r="AQ196" s="37">
        <f t="shared" si="12"/>
        <v>291.52999999999997</v>
      </c>
      <c r="AR196" s="42">
        <v>24</v>
      </c>
    </row>
    <row r="197" spans="1:44" ht="12" customHeight="1">
      <c r="A197" s="27">
        <v>7</v>
      </c>
      <c r="B197" s="44" t="s">
        <v>1626</v>
      </c>
      <c r="C197" s="44" t="s">
        <v>1627</v>
      </c>
      <c r="D197" s="46">
        <v>33.25</v>
      </c>
      <c r="E197" s="44" t="s">
        <v>1628</v>
      </c>
      <c r="F197" s="44" t="s">
        <v>1629</v>
      </c>
      <c r="G197" s="44" t="s">
        <v>1630</v>
      </c>
      <c r="H197" s="44" t="s">
        <v>1631</v>
      </c>
      <c r="I197" s="52" t="s">
        <v>1632</v>
      </c>
      <c r="J197" s="47">
        <v>429.3</v>
      </c>
      <c r="K197" s="47">
        <v>675.45</v>
      </c>
      <c r="L197" s="48">
        <v>21</v>
      </c>
      <c r="M197" s="44" t="s">
        <v>1633</v>
      </c>
      <c r="N197" s="44" t="s">
        <v>1634</v>
      </c>
      <c r="O197" s="44" t="s">
        <v>1635</v>
      </c>
      <c r="P197" s="4"/>
      <c r="Q197" s="27">
        <v>7</v>
      </c>
      <c r="R197" s="37">
        <f t="shared" si="0"/>
        <v>152.51999999999998</v>
      </c>
      <c r="S197" s="27">
        <v>7</v>
      </c>
      <c r="T197" s="37">
        <f t="shared" si="1"/>
        <v>170.74</v>
      </c>
      <c r="U197" s="27">
        <v>7</v>
      </c>
      <c r="V197" s="37">
        <f t="shared" si="2"/>
        <v>33.25</v>
      </c>
      <c r="W197" s="27">
        <v>7</v>
      </c>
      <c r="X197" s="37">
        <f t="shared" si="15"/>
        <v>82.96</v>
      </c>
      <c r="Y197" s="27">
        <v>7</v>
      </c>
      <c r="Z197" s="37">
        <f t="shared" si="16"/>
        <v>70.930000000000007</v>
      </c>
      <c r="AA197" s="27">
        <v>7</v>
      </c>
      <c r="AB197" s="37">
        <f t="shared" si="5"/>
        <v>407.07</v>
      </c>
      <c r="AC197" s="27">
        <v>7</v>
      </c>
      <c r="AD197" s="37">
        <f t="shared" si="14"/>
        <v>80.11</v>
      </c>
      <c r="AE197" s="27">
        <v>7</v>
      </c>
      <c r="AF197" s="37">
        <f t="shared" si="13"/>
        <v>92.64</v>
      </c>
      <c r="AG197" s="27">
        <v>7</v>
      </c>
      <c r="AH197" s="37">
        <f t="shared" si="8"/>
        <v>429.3</v>
      </c>
      <c r="AI197" s="27">
        <v>193</v>
      </c>
      <c r="AJ197" s="37">
        <f t="shared" si="9"/>
        <v>675.45</v>
      </c>
      <c r="AK197" s="27">
        <v>193</v>
      </c>
      <c r="AL197" s="42">
        <v>21</v>
      </c>
      <c r="AM197" s="37">
        <f t="shared" si="10"/>
        <v>155.79</v>
      </c>
      <c r="AN197" s="42">
        <v>21</v>
      </c>
      <c r="AO197" s="37">
        <f t="shared" si="11"/>
        <v>142.85</v>
      </c>
      <c r="AP197" s="42">
        <v>21</v>
      </c>
      <c r="AQ197" s="37">
        <f t="shared" si="12"/>
        <v>292.37</v>
      </c>
      <c r="AR197" s="42">
        <v>21</v>
      </c>
    </row>
    <row r="198" spans="1:44" ht="12" customHeight="1">
      <c r="A198" s="27">
        <v>6</v>
      </c>
      <c r="B198" s="31" t="s">
        <v>1636</v>
      </c>
      <c r="C198" s="31" t="s">
        <v>1637</v>
      </c>
      <c r="D198" s="32">
        <v>33.35</v>
      </c>
      <c r="E198" s="31" t="s">
        <v>1638</v>
      </c>
      <c r="F198" s="31" t="s">
        <v>1639</v>
      </c>
      <c r="G198" s="31" t="s">
        <v>1640</v>
      </c>
      <c r="H198" s="31" t="s">
        <v>1641</v>
      </c>
      <c r="I198" s="32" t="s">
        <v>1642</v>
      </c>
      <c r="J198" s="33">
        <v>433.45</v>
      </c>
      <c r="K198" s="33">
        <v>681.6</v>
      </c>
      <c r="L198" s="27">
        <v>18</v>
      </c>
      <c r="M198" s="31" t="s">
        <v>1313</v>
      </c>
      <c r="N198" s="31" t="s">
        <v>1643</v>
      </c>
      <c r="O198" s="31" t="s">
        <v>1644</v>
      </c>
      <c r="P198" s="4"/>
      <c r="Q198" s="27">
        <v>6</v>
      </c>
      <c r="R198" s="37">
        <f t="shared" si="0"/>
        <v>152.95999999999998</v>
      </c>
      <c r="S198" s="27">
        <v>6</v>
      </c>
      <c r="T198" s="37">
        <f t="shared" si="1"/>
        <v>171.22000000000003</v>
      </c>
      <c r="U198" s="27">
        <v>6</v>
      </c>
      <c r="V198" s="37">
        <f t="shared" si="2"/>
        <v>33.35</v>
      </c>
      <c r="W198" s="27">
        <v>6</v>
      </c>
      <c r="X198" s="37">
        <f t="shared" si="15"/>
        <v>83.26</v>
      </c>
      <c r="Y198" s="27">
        <v>6</v>
      </c>
      <c r="Z198" s="37">
        <f t="shared" si="16"/>
        <v>71.14</v>
      </c>
      <c r="AA198" s="27">
        <v>6</v>
      </c>
      <c r="AB198" s="37">
        <f t="shared" si="5"/>
        <v>408.21999999999997</v>
      </c>
      <c r="AC198" s="27">
        <v>6</v>
      </c>
      <c r="AD198" s="37">
        <f t="shared" si="14"/>
        <v>80.37</v>
      </c>
      <c r="AE198" s="27">
        <v>6</v>
      </c>
      <c r="AF198" s="37">
        <f t="shared" si="13"/>
        <v>92.94</v>
      </c>
      <c r="AG198" s="27">
        <v>6</v>
      </c>
      <c r="AH198" s="37">
        <f t="shared" si="8"/>
        <v>433.45</v>
      </c>
      <c r="AI198" s="27">
        <v>194</v>
      </c>
      <c r="AJ198" s="37">
        <f t="shared" si="9"/>
        <v>681.6</v>
      </c>
      <c r="AK198" s="27">
        <v>194</v>
      </c>
      <c r="AL198" s="42">
        <v>18</v>
      </c>
      <c r="AM198" s="37">
        <f t="shared" si="10"/>
        <v>156.31000000000003</v>
      </c>
      <c r="AN198" s="42">
        <v>18</v>
      </c>
      <c r="AO198" s="37">
        <f t="shared" si="11"/>
        <v>143.35</v>
      </c>
      <c r="AP198" s="42">
        <v>18</v>
      </c>
      <c r="AQ198" s="37">
        <f t="shared" si="12"/>
        <v>293.2</v>
      </c>
      <c r="AR198" s="42">
        <v>18</v>
      </c>
    </row>
    <row r="199" spans="1:44" ht="12" customHeight="1">
      <c r="A199" s="27">
        <v>5</v>
      </c>
      <c r="B199" s="44" t="s">
        <v>1645</v>
      </c>
      <c r="C199" s="44" t="s">
        <v>1646</v>
      </c>
      <c r="D199" s="46">
        <v>33.46</v>
      </c>
      <c r="E199" s="44" t="s">
        <v>1647</v>
      </c>
      <c r="F199" s="44" t="s">
        <v>1648</v>
      </c>
      <c r="G199" s="44" t="s">
        <v>1649</v>
      </c>
      <c r="H199" s="44" t="s">
        <v>1650</v>
      </c>
      <c r="I199" s="52" t="s">
        <v>1651</v>
      </c>
      <c r="J199" s="47">
        <v>437.6</v>
      </c>
      <c r="K199" s="47">
        <v>687.8</v>
      </c>
      <c r="L199" s="48">
        <v>15</v>
      </c>
      <c r="M199" s="44" t="s">
        <v>1652</v>
      </c>
      <c r="N199" s="44" t="s">
        <v>1653</v>
      </c>
      <c r="O199" s="44" t="s">
        <v>1654</v>
      </c>
      <c r="P199" s="4"/>
      <c r="Q199" s="27">
        <v>5</v>
      </c>
      <c r="R199" s="37">
        <f t="shared" si="0"/>
        <v>153.4</v>
      </c>
      <c r="S199" s="27">
        <v>5</v>
      </c>
      <c r="T199" s="37">
        <f t="shared" si="1"/>
        <v>171.70000000000002</v>
      </c>
      <c r="U199" s="27">
        <v>5</v>
      </c>
      <c r="V199" s="37">
        <f t="shared" si="2"/>
        <v>33.46</v>
      </c>
      <c r="W199" s="27">
        <v>5</v>
      </c>
      <c r="X199" s="37">
        <f t="shared" si="15"/>
        <v>83.57</v>
      </c>
      <c r="Y199" s="27">
        <v>5</v>
      </c>
      <c r="Z199" s="37">
        <f t="shared" si="16"/>
        <v>71.34</v>
      </c>
      <c r="AA199" s="27">
        <v>5</v>
      </c>
      <c r="AB199" s="37">
        <f t="shared" si="5"/>
        <v>409.37</v>
      </c>
      <c r="AC199" s="27">
        <v>5</v>
      </c>
      <c r="AD199" s="37">
        <f t="shared" si="14"/>
        <v>80.61999999999999</v>
      </c>
      <c r="AE199" s="27">
        <v>5</v>
      </c>
      <c r="AF199" s="37">
        <f t="shared" si="13"/>
        <v>93.250000000000014</v>
      </c>
      <c r="AG199" s="27">
        <v>5</v>
      </c>
      <c r="AH199" s="37">
        <f t="shared" si="8"/>
        <v>437.6</v>
      </c>
      <c r="AI199" s="27">
        <v>195</v>
      </c>
      <c r="AJ199" s="37">
        <f t="shared" si="9"/>
        <v>687.8</v>
      </c>
      <c r="AK199" s="27">
        <v>195</v>
      </c>
      <c r="AL199" s="42">
        <v>15</v>
      </c>
      <c r="AM199" s="37">
        <f t="shared" si="10"/>
        <v>156.83999999999997</v>
      </c>
      <c r="AN199" s="42">
        <v>15</v>
      </c>
      <c r="AO199" s="37">
        <f t="shared" si="11"/>
        <v>143.86000000000001</v>
      </c>
      <c r="AP199" s="42">
        <v>15</v>
      </c>
      <c r="AQ199" s="37">
        <f t="shared" si="12"/>
        <v>294.04999999999995</v>
      </c>
      <c r="AR199" s="42">
        <v>15</v>
      </c>
    </row>
    <row r="200" spans="1:44" ht="12" customHeight="1">
      <c r="A200" s="27">
        <v>4</v>
      </c>
      <c r="B200" s="31" t="s">
        <v>1655</v>
      </c>
      <c r="C200" s="31" t="s">
        <v>1656</v>
      </c>
      <c r="D200" s="32">
        <v>33.56</v>
      </c>
      <c r="E200" s="31" t="s">
        <v>1657</v>
      </c>
      <c r="F200" s="31" t="s">
        <v>1658</v>
      </c>
      <c r="G200" s="31" t="s">
        <v>1659</v>
      </c>
      <c r="H200" s="31" t="s">
        <v>1660</v>
      </c>
      <c r="I200" s="32" t="s">
        <v>1661</v>
      </c>
      <c r="J200" s="33">
        <v>441.8</v>
      </c>
      <c r="K200" s="33">
        <v>694.05</v>
      </c>
      <c r="L200" s="27">
        <v>12</v>
      </c>
      <c r="M200" s="31" t="s">
        <v>1662</v>
      </c>
      <c r="N200" s="31" t="s">
        <v>1663</v>
      </c>
      <c r="O200" s="31" t="s">
        <v>1664</v>
      </c>
      <c r="P200" s="4"/>
      <c r="Q200" s="27">
        <v>4</v>
      </c>
      <c r="R200" s="37">
        <f t="shared" si="0"/>
        <v>153.83999999999997</v>
      </c>
      <c r="S200" s="27">
        <v>4</v>
      </c>
      <c r="T200" s="37">
        <f t="shared" si="1"/>
        <v>172.18000000000004</v>
      </c>
      <c r="U200" s="27">
        <v>4</v>
      </c>
      <c r="V200" s="37">
        <f t="shared" si="2"/>
        <v>33.56</v>
      </c>
      <c r="W200" s="27">
        <v>4</v>
      </c>
      <c r="X200" s="37">
        <f t="shared" si="15"/>
        <v>83.87</v>
      </c>
      <c r="Y200" s="27">
        <v>4</v>
      </c>
      <c r="Z200" s="37">
        <f t="shared" si="16"/>
        <v>71.549999999999983</v>
      </c>
      <c r="AA200" s="27">
        <v>4</v>
      </c>
      <c r="AB200" s="37">
        <f t="shared" si="5"/>
        <v>410.52999999999992</v>
      </c>
      <c r="AC200" s="27">
        <v>4</v>
      </c>
      <c r="AD200" s="37">
        <f t="shared" si="14"/>
        <v>80.88</v>
      </c>
      <c r="AE200" s="27">
        <v>4</v>
      </c>
      <c r="AF200" s="37">
        <f t="shared" si="13"/>
        <v>93.560000000000016</v>
      </c>
      <c r="AG200" s="27">
        <v>4</v>
      </c>
      <c r="AH200" s="37">
        <f t="shared" si="8"/>
        <v>441.8</v>
      </c>
      <c r="AI200" s="27">
        <v>196</v>
      </c>
      <c r="AJ200" s="37">
        <f t="shared" si="9"/>
        <v>694.05</v>
      </c>
      <c r="AK200" s="27">
        <v>196</v>
      </c>
      <c r="AL200" s="42">
        <v>12</v>
      </c>
      <c r="AM200" s="37">
        <f t="shared" si="10"/>
        <v>157.38</v>
      </c>
      <c r="AN200" s="42">
        <v>12</v>
      </c>
      <c r="AO200" s="37">
        <f t="shared" si="11"/>
        <v>144.37</v>
      </c>
      <c r="AP200" s="42">
        <v>12</v>
      </c>
      <c r="AQ200" s="37">
        <f t="shared" si="12"/>
        <v>294.89999999999998</v>
      </c>
      <c r="AR200" s="42">
        <v>12</v>
      </c>
    </row>
    <row r="201" spans="1:44" ht="12" customHeight="1">
      <c r="A201" s="27">
        <v>3</v>
      </c>
      <c r="B201" s="44" t="s">
        <v>1665</v>
      </c>
      <c r="C201" s="44" t="s">
        <v>1666</v>
      </c>
      <c r="D201" s="46">
        <v>33.659999999999997</v>
      </c>
      <c r="E201" s="44" t="s">
        <v>1667</v>
      </c>
      <c r="F201" s="44" t="s">
        <v>1668</v>
      </c>
      <c r="G201" s="44" t="s">
        <v>1669</v>
      </c>
      <c r="H201" s="44" t="s">
        <v>1670</v>
      </c>
      <c r="I201" s="52" t="s">
        <v>1671</v>
      </c>
      <c r="J201" s="47">
        <v>446.05</v>
      </c>
      <c r="K201" s="47">
        <v>700.35</v>
      </c>
      <c r="L201" s="48">
        <v>9</v>
      </c>
      <c r="M201" s="44" t="s">
        <v>1672</v>
      </c>
      <c r="N201" s="44" t="s">
        <v>1673</v>
      </c>
      <c r="O201" s="44" t="s">
        <v>1674</v>
      </c>
      <c r="P201" s="4"/>
      <c r="Q201" s="27">
        <v>3</v>
      </c>
      <c r="R201" s="37">
        <f t="shared" si="0"/>
        <v>154.28</v>
      </c>
      <c r="S201" s="27">
        <v>3</v>
      </c>
      <c r="T201" s="37">
        <f t="shared" si="1"/>
        <v>172.67000000000002</v>
      </c>
      <c r="U201" s="27">
        <v>3</v>
      </c>
      <c r="V201" s="37">
        <f t="shared" si="2"/>
        <v>33.659999999999997</v>
      </c>
      <c r="W201" s="27">
        <v>3</v>
      </c>
      <c r="X201" s="37">
        <f t="shared" si="15"/>
        <v>84.179999999999993</v>
      </c>
      <c r="Y201" s="27">
        <v>3</v>
      </c>
      <c r="Z201" s="37">
        <f t="shared" si="16"/>
        <v>71.760000000000005</v>
      </c>
      <c r="AA201" s="27">
        <v>3</v>
      </c>
      <c r="AB201" s="37">
        <f t="shared" si="5"/>
        <v>411.7</v>
      </c>
      <c r="AC201" s="27">
        <v>3</v>
      </c>
      <c r="AD201" s="37">
        <f t="shared" si="14"/>
        <v>81.14</v>
      </c>
      <c r="AE201" s="27">
        <v>3</v>
      </c>
      <c r="AF201" s="37">
        <f t="shared" si="13"/>
        <v>93.87</v>
      </c>
      <c r="AG201" s="27">
        <v>3</v>
      </c>
      <c r="AH201" s="37">
        <f t="shared" si="8"/>
        <v>446.05</v>
      </c>
      <c r="AI201" s="27">
        <v>197</v>
      </c>
      <c r="AJ201" s="37">
        <f t="shared" si="9"/>
        <v>700.35</v>
      </c>
      <c r="AK201" s="27">
        <v>197</v>
      </c>
      <c r="AL201" s="42">
        <v>9</v>
      </c>
      <c r="AM201" s="37">
        <f t="shared" si="10"/>
        <v>157.92000000000002</v>
      </c>
      <c r="AN201" s="42">
        <v>9</v>
      </c>
      <c r="AO201" s="37">
        <f t="shared" si="11"/>
        <v>144.88</v>
      </c>
      <c r="AP201" s="42">
        <v>9</v>
      </c>
      <c r="AQ201" s="37">
        <f t="shared" si="12"/>
        <v>295.75</v>
      </c>
      <c r="AR201" s="42">
        <v>9</v>
      </c>
    </row>
    <row r="202" spans="1:44" ht="12" customHeight="1">
      <c r="A202" s="27">
        <v>2</v>
      </c>
      <c r="B202" s="31" t="s">
        <v>1675</v>
      </c>
      <c r="C202" s="31" t="s">
        <v>1676</v>
      </c>
      <c r="D202" s="32">
        <v>33.770000000000003</v>
      </c>
      <c r="E202" s="31" t="s">
        <v>1677</v>
      </c>
      <c r="F202" s="31" t="s">
        <v>1678</v>
      </c>
      <c r="G202" s="31" t="s">
        <v>1679</v>
      </c>
      <c r="H202" s="31" t="s">
        <v>1680</v>
      </c>
      <c r="I202" s="32" t="s">
        <v>1681</v>
      </c>
      <c r="J202" s="33">
        <v>450.3</v>
      </c>
      <c r="K202" s="33">
        <v>706.7</v>
      </c>
      <c r="L202" s="27">
        <v>6</v>
      </c>
      <c r="M202" s="31" t="s">
        <v>1682</v>
      </c>
      <c r="N202" s="31" t="s">
        <v>1683</v>
      </c>
      <c r="O202" s="31" t="s">
        <v>1684</v>
      </c>
      <c r="P202" s="4"/>
      <c r="Q202" s="27">
        <v>2</v>
      </c>
      <c r="R202" s="37">
        <f t="shared" si="0"/>
        <v>154.72000000000003</v>
      </c>
      <c r="S202" s="27">
        <v>2</v>
      </c>
      <c r="T202" s="37">
        <f t="shared" si="1"/>
        <v>173.16</v>
      </c>
      <c r="U202" s="27">
        <v>2</v>
      </c>
      <c r="V202" s="37">
        <f t="shared" si="2"/>
        <v>33.770000000000003</v>
      </c>
      <c r="W202" s="27">
        <v>2</v>
      </c>
      <c r="X202" s="37">
        <f t="shared" si="15"/>
        <v>84.5</v>
      </c>
      <c r="Y202" s="27">
        <v>2</v>
      </c>
      <c r="Z202" s="37">
        <f t="shared" si="16"/>
        <v>71.97</v>
      </c>
      <c r="AA202" s="27">
        <v>2</v>
      </c>
      <c r="AB202" s="37">
        <f t="shared" si="5"/>
        <v>412.88</v>
      </c>
      <c r="AC202" s="27">
        <v>2</v>
      </c>
      <c r="AD202" s="37">
        <f t="shared" si="14"/>
        <v>81.400000000000006</v>
      </c>
      <c r="AE202" s="27">
        <v>2</v>
      </c>
      <c r="AF202" s="37">
        <f t="shared" si="13"/>
        <v>94.179999999999993</v>
      </c>
      <c r="AG202" s="27">
        <v>2</v>
      </c>
      <c r="AH202" s="37">
        <f t="shared" si="8"/>
        <v>450.3</v>
      </c>
      <c r="AI202" s="27">
        <v>198</v>
      </c>
      <c r="AJ202" s="37">
        <f t="shared" si="9"/>
        <v>706.7</v>
      </c>
      <c r="AK202" s="27">
        <v>198</v>
      </c>
      <c r="AL202" s="42">
        <v>6</v>
      </c>
      <c r="AM202" s="37">
        <f t="shared" si="10"/>
        <v>158.46</v>
      </c>
      <c r="AN202" s="42">
        <v>6</v>
      </c>
      <c r="AO202" s="37">
        <f t="shared" si="11"/>
        <v>145.4</v>
      </c>
      <c r="AP202" s="42">
        <v>6</v>
      </c>
      <c r="AQ202" s="37">
        <f t="shared" si="12"/>
        <v>296.61</v>
      </c>
      <c r="AR202" s="42">
        <v>6</v>
      </c>
    </row>
    <row r="203" spans="1:44" ht="12" customHeight="1">
      <c r="A203" s="27">
        <v>1</v>
      </c>
      <c r="B203" s="44" t="s">
        <v>1685</v>
      </c>
      <c r="C203" s="44" t="s">
        <v>1686</v>
      </c>
      <c r="D203" s="46">
        <v>33.869999999999997</v>
      </c>
      <c r="E203" s="44" t="s">
        <v>1687</v>
      </c>
      <c r="F203" s="44" t="s">
        <v>1688</v>
      </c>
      <c r="G203" s="44" t="s">
        <v>1689</v>
      </c>
      <c r="H203" s="44" t="s">
        <v>1690</v>
      </c>
      <c r="I203" s="52" t="s">
        <v>1691</v>
      </c>
      <c r="J203" s="47">
        <v>454.65</v>
      </c>
      <c r="K203" s="47">
        <v>713.15</v>
      </c>
      <c r="L203" s="48">
        <v>3</v>
      </c>
      <c r="M203" s="44" t="s">
        <v>1692</v>
      </c>
      <c r="N203" s="44" t="s">
        <v>1443</v>
      </c>
      <c r="O203" s="44" t="s">
        <v>1693</v>
      </c>
      <c r="P203" s="4"/>
      <c r="Q203" s="27">
        <v>1</v>
      </c>
      <c r="R203" s="37">
        <f t="shared" si="0"/>
        <v>155.17000000000002</v>
      </c>
      <c r="S203" s="27">
        <v>1</v>
      </c>
      <c r="T203" s="37">
        <f t="shared" si="1"/>
        <v>173.64999999999998</v>
      </c>
      <c r="U203" s="27">
        <v>1</v>
      </c>
      <c r="V203" s="37">
        <f t="shared" si="2"/>
        <v>33.869999999999997</v>
      </c>
      <c r="W203" s="27">
        <v>1</v>
      </c>
      <c r="X203" s="37">
        <f t="shared" si="15"/>
        <v>84.81</v>
      </c>
      <c r="Y203" s="27">
        <v>1</v>
      </c>
      <c r="Z203" s="37">
        <f t="shared" si="16"/>
        <v>72.180000000000007</v>
      </c>
      <c r="AA203" s="27">
        <v>1</v>
      </c>
      <c r="AB203" s="37">
        <f t="shared" si="5"/>
        <v>414.06</v>
      </c>
      <c r="AC203" s="27">
        <v>1</v>
      </c>
      <c r="AD203" s="37">
        <f t="shared" si="14"/>
        <v>81.66</v>
      </c>
      <c r="AE203" s="27">
        <v>1</v>
      </c>
      <c r="AF203" s="37">
        <f t="shared" si="13"/>
        <v>94.49</v>
      </c>
      <c r="AG203" s="27">
        <v>1</v>
      </c>
      <c r="AH203" s="37">
        <f t="shared" si="8"/>
        <v>454.65</v>
      </c>
      <c r="AI203" s="27">
        <v>199</v>
      </c>
      <c r="AJ203" s="37">
        <f t="shared" si="9"/>
        <v>713.15</v>
      </c>
      <c r="AK203" s="27">
        <v>199</v>
      </c>
      <c r="AL203" s="42">
        <v>3</v>
      </c>
      <c r="AM203" s="37">
        <f t="shared" si="10"/>
        <v>159.01000000000002</v>
      </c>
      <c r="AN203" s="42">
        <v>3</v>
      </c>
      <c r="AO203" s="37">
        <f t="shared" si="11"/>
        <v>145.91999999999999</v>
      </c>
      <c r="AP203" s="42">
        <v>3</v>
      </c>
      <c r="AQ203" s="37">
        <f t="shared" si="12"/>
        <v>297.47000000000003</v>
      </c>
      <c r="AR203" s="42">
        <v>3</v>
      </c>
    </row>
    <row r="204" spans="1:44" ht="12" customHeight="1">
      <c r="A204" s="27">
        <v>0</v>
      </c>
      <c r="B204" s="31" t="s">
        <v>1694</v>
      </c>
      <c r="C204" s="31" t="s">
        <v>1695</v>
      </c>
      <c r="D204" s="32">
        <v>33.979999999999997</v>
      </c>
      <c r="E204" s="31" t="s">
        <v>1696</v>
      </c>
      <c r="F204" s="31" t="s">
        <v>1697</v>
      </c>
      <c r="G204" s="31" t="s">
        <v>1698</v>
      </c>
      <c r="H204" s="31" t="s">
        <v>1699</v>
      </c>
      <c r="I204" s="32" t="s">
        <v>1700</v>
      </c>
      <c r="J204" s="33">
        <v>459</v>
      </c>
      <c r="K204" s="33">
        <v>719.6</v>
      </c>
      <c r="L204" s="27">
        <v>0</v>
      </c>
      <c r="M204" s="31" t="s">
        <v>1701</v>
      </c>
      <c r="N204" s="31" t="s">
        <v>1702</v>
      </c>
      <c r="O204" s="31" t="s">
        <v>1703</v>
      </c>
      <c r="P204" s="4"/>
      <c r="Q204" s="27">
        <v>0</v>
      </c>
      <c r="R204" s="37">
        <f t="shared" si="0"/>
        <v>155.62</v>
      </c>
      <c r="S204" s="27">
        <v>0</v>
      </c>
      <c r="T204" s="37">
        <f t="shared" si="1"/>
        <v>174.14999999999998</v>
      </c>
      <c r="U204" s="27">
        <v>0</v>
      </c>
      <c r="V204" s="37">
        <f t="shared" si="2"/>
        <v>33.979999999999997</v>
      </c>
      <c r="W204" s="27">
        <v>0</v>
      </c>
      <c r="X204" s="37">
        <f t="shared" si="15"/>
        <v>85.13</v>
      </c>
      <c r="Y204" s="27">
        <v>0</v>
      </c>
      <c r="Z204" s="37">
        <f t="shared" si="16"/>
        <v>72.390000000000015</v>
      </c>
      <c r="AA204" s="27">
        <v>0</v>
      </c>
      <c r="AB204" s="37">
        <f t="shared" si="5"/>
        <v>415.25</v>
      </c>
      <c r="AC204" s="27">
        <v>0</v>
      </c>
      <c r="AD204" s="37">
        <f t="shared" si="14"/>
        <v>81.919999999999987</v>
      </c>
      <c r="AE204" s="27">
        <v>0</v>
      </c>
      <c r="AF204" s="37">
        <f t="shared" si="13"/>
        <v>94.81</v>
      </c>
      <c r="AG204" s="27">
        <v>0</v>
      </c>
      <c r="AH204" s="37">
        <f t="shared" si="8"/>
        <v>459</v>
      </c>
      <c r="AI204" s="27">
        <v>200</v>
      </c>
      <c r="AJ204" s="37">
        <f t="shared" si="9"/>
        <v>719.6</v>
      </c>
      <c r="AK204" s="27">
        <v>200</v>
      </c>
      <c r="AL204" s="42">
        <v>0</v>
      </c>
      <c r="AM204" s="37">
        <f t="shared" si="10"/>
        <v>159.56000000000003</v>
      </c>
      <c r="AN204" s="42">
        <v>0</v>
      </c>
      <c r="AO204" s="37">
        <f t="shared" si="11"/>
        <v>146.44</v>
      </c>
      <c r="AP204" s="42">
        <v>0</v>
      </c>
      <c r="AQ204" s="37">
        <f t="shared" si="12"/>
        <v>298.34000000000003</v>
      </c>
      <c r="AR204" s="42">
        <v>0</v>
      </c>
    </row>
    <row r="205" spans="1:44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1:44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1:44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1:44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1:44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1:44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1:44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1:44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1:44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1:44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1:44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1:44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1:44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1:44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1:44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1:44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1:44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1:44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1:44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1:44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1:44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1:44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1:44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1:44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1:44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1:44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1:44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1:44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1:44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1:44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1:44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1:44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1:44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1:44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1:44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1:44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1:44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1:44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1:44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1:44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1:44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1:44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1:44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1:44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1:44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1:44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1:44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1:44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1:44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1:44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1:44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1:44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1:44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1:44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1:44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1:44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1:44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1:44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1:44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1:44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1:44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1:44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1:44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1:44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1:44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1:44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1:44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1:44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1:44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1:44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1:44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1:44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1:44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1:44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1:44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1:44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1:44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1:44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1:44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1:44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1:44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1:44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1:44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1:44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1:44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1:44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1:44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1:44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1:44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1:44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1:44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1:44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1:44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1:44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1:44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1:44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1:44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1:44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1:44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1:44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1:44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1:44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1:44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1:44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1:44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1:44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1:44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1:44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1:44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1:44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1:44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1:44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1:44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1:44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1:44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1:44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1:44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1:44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1:44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1:44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1:44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1:44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1:44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1:44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1:44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1:44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1:44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1:44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1:44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1:44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1:44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1:44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1:44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1:44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1:44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1:44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1:44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1:44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1:44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1:44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1:44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1:44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1:44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1:44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1:44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1:44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1:44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1:44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1:44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1:44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1:44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1:44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1:44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1:44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1:44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1:44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1:44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1:44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1:44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1:44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1:44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1:44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1:44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1:44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1:44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1:44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1:44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1:44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1:44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1:44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1:44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1:44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1:44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1:44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1:44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1:44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1:44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1:44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1:44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1:44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1:44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1:44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1:44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1:44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1:44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1:44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1:44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1:44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1:44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1:44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1:44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1:44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1:44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1:44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1:44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1:44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1:44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1:44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1:44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1:44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1:44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1:44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1:44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1:44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1:44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1:44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1:44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1:44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1:44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1:44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1:44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1:44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1:44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1:44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1:44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1:44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1:44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1:44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1:44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1:44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1:44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1:44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1:44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1:44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1:44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1:44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1:44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1:44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1:44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1:44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1:44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1:44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1:44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1:44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1:44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1:44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1:44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1:44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1:44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1:44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1:44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1:44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1:44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1:44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1:44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1:44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1:44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1:44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1:44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1:44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1:44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1:44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1:44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1:44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1:44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1:44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1:44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1:44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1:44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1:44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1:44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1:44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1:44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1:44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1:44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1:44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1:44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1:44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1:44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1:44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1:44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1:44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1:44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1:44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1:44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1:44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1:44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1:44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1:44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1:44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1:44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1:44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1:44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1:44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1:44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1:44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1:44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1:44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1:44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1:44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1:44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1:44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1:44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1:44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1:44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1:44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1:44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1:44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1:44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1:44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1:44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1:44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1:44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1:44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1:44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1:44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1:44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1:44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1:44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1:44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1:44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1:44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1:44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1:44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1:44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1:44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1:44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1:44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1:44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1:44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1:44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1:44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1:44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1:44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1:44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1:44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1:44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1:44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1:44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1:44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1:44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1:44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1:44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1:44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1:44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1:44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1:44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1:44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1:44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1:44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1:44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1:44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1:44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1:44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1:44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1:44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1:44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1:44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1:44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1:44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1:44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1:44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1:44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1:44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1:44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1:44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1:44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1:44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1:44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1:44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1:44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1:44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1:44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1:44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1:44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1:44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1:44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1:44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1:44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1:44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1:44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1:44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1:44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1:44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1:44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1:44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1:44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1:44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1:44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1:44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1:44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1:44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1:44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1:44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1:44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1:44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1:44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1:44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1:44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1:44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1:44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1:44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1:44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1:44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1:44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1:44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1:44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1:44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1:44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1:44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1:44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1:44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1:44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1:44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1:44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1:44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1:44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1:44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1:44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1:44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1:44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1:44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1:44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1:44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1:44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1:44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1:44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1:44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1:44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1:44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1:44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1:44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1:44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1:44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1:44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1:44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1:44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1:44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1:44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1:44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1:44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1:44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1:44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1:44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1:44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1:44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1:44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1:44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1:44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1:44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1:44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1:44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1:44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1:44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1:44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1:44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1:44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1:44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1:44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1:44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1:44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1:44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1:44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1:44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1:44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1:44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1:44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1:44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1:44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1:44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1:44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1:44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1:44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1:44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1:44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1:44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1:44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1:44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1:44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1:44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1:44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1:44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1:44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1:44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1:44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1:44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 spans="1:44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1:44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1:44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</row>
    <row r="690" spans="1:44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</row>
    <row r="691" spans="1:44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</row>
    <row r="692" spans="1:44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</row>
    <row r="693" spans="1:44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</row>
    <row r="694" spans="1:44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</row>
    <row r="695" spans="1:44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</row>
    <row r="696" spans="1:44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</row>
    <row r="697" spans="1:44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</row>
    <row r="698" spans="1:44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</row>
    <row r="699" spans="1:44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</row>
    <row r="700" spans="1:44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</row>
    <row r="701" spans="1:44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</row>
    <row r="702" spans="1:44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</row>
    <row r="703" spans="1:44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</row>
    <row r="704" spans="1:44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</row>
    <row r="705" spans="1:44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</row>
    <row r="706" spans="1:44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</row>
    <row r="707" spans="1:44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</row>
    <row r="708" spans="1:44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</row>
    <row r="709" spans="1:44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</row>
    <row r="710" spans="1:44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</row>
    <row r="711" spans="1:44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</row>
    <row r="712" spans="1:44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</row>
    <row r="713" spans="1:44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</row>
    <row r="714" spans="1:44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</row>
    <row r="715" spans="1:44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</row>
    <row r="716" spans="1:44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</row>
    <row r="717" spans="1:44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</row>
    <row r="718" spans="1:44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</row>
    <row r="719" spans="1:44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</row>
    <row r="720" spans="1:44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</row>
    <row r="721" spans="1:44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</row>
    <row r="722" spans="1:44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</row>
    <row r="723" spans="1:44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</row>
    <row r="724" spans="1:44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</row>
    <row r="725" spans="1:44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</row>
    <row r="726" spans="1:44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</row>
    <row r="727" spans="1:44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</row>
    <row r="728" spans="1:44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</row>
    <row r="729" spans="1:44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</row>
    <row r="730" spans="1:44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</row>
    <row r="731" spans="1:44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</row>
    <row r="732" spans="1:44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</row>
    <row r="733" spans="1:44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</row>
    <row r="734" spans="1:44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</row>
    <row r="735" spans="1:44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</row>
    <row r="736" spans="1:44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</row>
    <row r="737" spans="1:44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</row>
    <row r="738" spans="1:44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</row>
    <row r="739" spans="1:44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</row>
    <row r="740" spans="1:44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</row>
    <row r="741" spans="1:44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</row>
    <row r="742" spans="1:44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</row>
    <row r="743" spans="1:44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</row>
    <row r="744" spans="1:44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</row>
    <row r="745" spans="1:44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</row>
    <row r="746" spans="1:44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</row>
    <row r="747" spans="1:44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</row>
    <row r="748" spans="1:44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</row>
    <row r="749" spans="1:44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</row>
    <row r="750" spans="1:44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</row>
    <row r="751" spans="1:44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</row>
    <row r="752" spans="1:44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</row>
    <row r="753" spans="1:44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</row>
    <row r="754" spans="1:44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</row>
    <row r="755" spans="1:44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</row>
    <row r="756" spans="1:44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</row>
    <row r="757" spans="1:44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</row>
    <row r="758" spans="1:44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</row>
    <row r="759" spans="1:44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</row>
    <row r="760" spans="1:44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</row>
    <row r="761" spans="1:44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</row>
    <row r="762" spans="1:44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</row>
    <row r="763" spans="1:44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</row>
    <row r="764" spans="1:44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</row>
    <row r="765" spans="1:44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</row>
    <row r="766" spans="1:44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</row>
    <row r="767" spans="1:44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</row>
    <row r="768" spans="1:44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</row>
    <row r="769" spans="1:44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</row>
    <row r="770" spans="1:44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</row>
    <row r="771" spans="1:44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</row>
    <row r="772" spans="1:44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</row>
    <row r="773" spans="1:44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</row>
    <row r="774" spans="1:44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</row>
    <row r="775" spans="1:44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</row>
    <row r="776" spans="1:44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</row>
    <row r="777" spans="1:44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</row>
    <row r="778" spans="1:44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</row>
    <row r="779" spans="1:44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</row>
    <row r="780" spans="1:44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</row>
    <row r="781" spans="1:44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</row>
    <row r="782" spans="1:44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</row>
    <row r="783" spans="1:44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</row>
    <row r="784" spans="1:44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</row>
    <row r="785" spans="1:44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</row>
    <row r="786" spans="1:44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</row>
    <row r="787" spans="1:44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</row>
    <row r="788" spans="1:44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</row>
    <row r="789" spans="1:44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</row>
    <row r="790" spans="1:44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</row>
    <row r="791" spans="1:44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</row>
    <row r="792" spans="1:44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</row>
    <row r="793" spans="1:44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</row>
    <row r="794" spans="1:44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</row>
    <row r="795" spans="1:44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</row>
    <row r="796" spans="1:44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</row>
    <row r="797" spans="1:44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</row>
    <row r="798" spans="1:44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</row>
    <row r="799" spans="1:44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</row>
    <row r="800" spans="1:44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</row>
    <row r="801" spans="1:44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</row>
    <row r="802" spans="1:44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</row>
    <row r="803" spans="1:44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</row>
    <row r="804" spans="1:44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</row>
    <row r="805" spans="1:44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</row>
    <row r="806" spans="1:44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</row>
    <row r="807" spans="1:44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</row>
    <row r="808" spans="1:44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</row>
    <row r="809" spans="1:44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</row>
    <row r="810" spans="1:44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</row>
    <row r="811" spans="1:44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</row>
    <row r="812" spans="1:44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</row>
    <row r="813" spans="1:44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</row>
    <row r="814" spans="1:44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</row>
    <row r="815" spans="1:44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</row>
    <row r="816" spans="1:44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</row>
    <row r="817" spans="1:44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</row>
    <row r="818" spans="1:44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</row>
    <row r="819" spans="1:44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</row>
    <row r="820" spans="1:44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</row>
    <row r="821" spans="1:44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</row>
    <row r="822" spans="1:44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</row>
    <row r="823" spans="1:44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</row>
    <row r="824" spans="1:44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</row>
    <row r="825" spans="1:44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</row>
    <row r="826" spans="1:44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</row>
    <row r="827" spans="1:44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</row>
    <row r="828" spans="1:44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</row>
    <row r="829" spans="1:44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</row>
    <row r="830" spans="1:44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</row>
    <row r="831" spans="1:44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</row>
    <row r="832" spans="1:44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</row>
    <row r="833" spans="1:44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</row>
    <row r="834" spans="1:44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</row>
    <row r="835" spans="1:44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</row>
    <row r="836" spans="1:44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</row>
    <row r="837" spans="1:44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</row>
    <row r="838" spans="1:44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</row>
    <row r="839" spans="1:44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</row>
    <row r="840" spans="1:44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</row>
    <row r="841" spans="1:44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</row>
    <row r="842" spans="1:44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</row>
    <row r="843" spans="1:44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</row>
    <row r="844" spans="1:44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</row>
    <row r="845" spans="1:44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</row>
    <row r="846" spans="1:44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</row>
    <row r="847" spans="1:44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</row>
    <row r="848" spans="1:44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</row>
    <row r="849" spans="1:44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</row>
    <row r="850" spans="1:44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</row>
    <row r="851" spans="1:44" ht="12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</row>
    <row r="852" spans="1:44" ht="12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</row>
    <row r="853" spans="1:44" ht="12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</row>
    <row r="854" spans="1:44" ht="12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</row>
    <row r="855" spans="1:44" ht="12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</row>
    <row r="856" spans="1:44" ht="12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</row>
    <row r="857" spans="1:44" ht="12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</row>
    <row r="858" spans="1:44" ht="12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</row>
    <row r="859" spans="1:44" ht="12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</row>
    <row r="860" spans="1:44" ht="12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</row>
    <row r="861" spans="1:44" ht="12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</row>
    <row r="862" spans="1:44" ht="12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</row>
    <row r="863" spans="1:44" ht="12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</row>
    <row r="864" spans="1:44" ht="12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</row>
    <row r="865" spans="1:44" ht="12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</row>
    <row r="866" spans="1:44" ht="12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</row>
    <row r="867" spans="1:44" ht="12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</row>
    <row r="868" spans="1:44" ht="12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</row>
    <row r="869" spans="1:44" ht="12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</row>
    <row r="870" spans="1:44" ht="12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</row>
    <row r="871" spans="1:44" ht="12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</row>
    <row r="872" spans="1:44" ht="12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</row>
    <row r="873" spans="1:44" ht="12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</row>
    <row r="874" spans="1:44" ht="12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</row>
    <row r="875" spans="1:44" ht="12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</row>
    <row r="876" spans="1:44" ht="12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</row>
    <row r="877" spans="1:44" ht="12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</row>
    <row r="878" spans="1:44" ht="12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</row>
    <row r="879" spans="1:44" ht="12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</row>
    <row r="880" spans="1:44" ht="12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</row>
    <row r="881" spans="1:44" ht="12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</row>
    <row r="882" spans="1:44" ht="12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</row>
    <row r="883" spans="1:44" ht="12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</row>
    <row r="884" spans="1:44" ht="12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</row>
    <row r="885" spans="1:44" ht="12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</row>
    <row r="886" spans="1:44" ht="12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</row>
    <row r="887" spans="1:44" ht="12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</row>
    <row r="888" spans="1:44" ht="12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</row>
    <row r="889" spans="1:44" ht="12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</row>
    <row r="890" spans="1:44" ht="12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</row>
    <row r="891" spans="1:44" ht="12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</row>
    <row r="892" spans="1:44" ht="12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</row>
    <row r="893" spans="1:44" ht="12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</row>
    <row r="894" spans="1:44" ht="12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</row>
    <row r="895" spans="1:44" ht="12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</row>
    <row r="896" spans="1:44" ht="12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</row>
    <row r="897" spans="1:44" ht="12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</row>
    <row r="898" spans="1:44" ht="12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</row>
    <row r="899" spans="1:44" ht="12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</row>
    <row r="900" spans="1:44" ht="12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</row>
    <row r="901" spans="1:44" ht="12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</row>
    <row r="902" spans="1:44" ht="12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</row>
    <row r="903" spans="1:44" ht="12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</row>
    <row r="904" spans="1:44" ht="12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</row>
    <row r="905" spans="1:44" ht="12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</row>
    <row r="906" spans="1:44" ht="12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</row>
    <row r="907" spans="1:44" ht="12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</row>
    <row r="908" spans="1:44" ht="12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</row>
    <row r="909" spans="1:44" ht="12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</row>
    <row r="910" spans="1:44" ht="12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</row>
    <row r="911" spans="1:44" ht="12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</row>
    <row r="912" spans="1:44" ht="12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</row>
    <row r="913" spans="1:44" ht="12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</row>
    <row r="914" spans="1:44" ht="12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</row>
    <row r="915" spans="1:44" ht="12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</row>
    <row r="916" spans="1:44" ht="12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</row>
    <row r="917" spans="1:44" ht="12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</row>
    <row r="918" spans="1:44" ht="12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</row>
    <row r="919" spans="1:44" ht="12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</row>
    <row r="920" spans="1:44" ht="12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</row>
    <row r="921" spans="1:44" ht="12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</row>
    <row r="922" spans="1:44" ht="12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</row>
    <row r="923" spans="1:44" ht="12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</row>
    <row r="924" spans="1:44" ht="12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</row>
    <row r="925" spans="1:44" ht="12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</row>
    <row r="926" spans="1:44" ht="12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</row>
    <row r="927" spans="1:44" ht="12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</row>
    <row r="928" spans="1:44" ht="12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</row>
    <row r="929" spans="1:44" ht="12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</row>
    <row r="930" spans="1:44" ht="12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</row>
    <row r="931" spans="1:44" ht="12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</row>
    <row r="932" spans="1:44" ht="12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</row>
    <row r="933" spans="1:44" ht="12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</row>
    <row r="934" spans="1:44" ht="12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</row>
    <row r="935" spans="1:44" ht="12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</row>
    <row r="936" spans="1:44" ht="12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</row>
    <row r="937" spans="1:44" ht="12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</row>
    <row r="938" spans="1:44" ht="12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</row>
    <row r="939" spans="1:44" ht="12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</row>
    <row r="940" spans="1:44" ht="12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</row>
    <row r="941" spans="1:44" ht="12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</row>
    <row r="942" spans="1:44" ht="12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</row>
    <row r="943" spans="1:44" ht="12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</row>
    <row r="944" spans="1:44" ht="12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</row>
    <row r="945" spans="1:44" ht="12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</row>
    <row r="946" spans="1:44" ht="12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</row>
    <row r="947" spans="1:44" ht="12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</row>
    <row r="948" spans="1:44" ht="12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</row>
    <row r="949" spans="1:44" ht="12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</row>
    <row r="950" spans="1:44" ht="12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</row>
    <row r="951" spans="1:44" ht="12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</row>
    <row r="952" spans="1:44" ht="12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</row>
    <row r="953" spans="1:44" ht="12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</row>
    <row r="954" spans="1:44" ht="12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</row>
    <row r="955" spans="1:44" ht="12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</row>
    <row r="956" spans="1:44" ht="12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</row>
    <row r="957" spans="1:44" ht="12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</row>
    <row r="958" spans="1:44" ht="12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</row>
    <row r="959" spans="1:44" ht="12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</row>
    <row r="960" spans="1:44" ht="12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</row>
    <row r="961" spans="1:44" ht="12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</row>
    <row r="962" spans="1:44" ht="12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</row>
    <row r="963" spans="1:44" ht="12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</row>
    <row r="964" spans="1:44" ht="12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</row>
    <row r="965" spans="1:44" ht="12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</row>
    <row r="966" spans="1:44" ht="12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</row>
    <row r="967" spans="1:44" ht="12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</row>
    <row r="968" spans="1:44" ht="12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</row>
    <row r="969" spans="1:44" ht="12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</row>
    <row r="970" spans="1:44" ht="12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</row>
    <row r="971" spans="1:44" ht="12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</row>
    <row r="972" spans="1:44" ht="12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</row>
    <row r="973" spans="1:44" ht="12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</row>
    <row r="974" spans="1:44" ht="12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</row>
    <row r="975" spans="1:44" ht="12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</row>
    <row r="976" spans="1:44" ht="12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</row>
    <row r="977" spans="1:44" ht="12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</row>
    <row r="978" spans="1:44" ht="12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</row>
    <row r="979" spans="1:44" ht="12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</row>
    <row r="980" spans="1:44" ht="12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</row>
    <row r="981" spans="1:44" ht="12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</row>
    <row r="982" spans="1:44" ht="12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</row>
    <row r="983" spans="1:44" ht="12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</row>
    <row r="984" spans="1:44" ht="12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</row>
    <row r="985" spans="1:44" ht="12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</row>
    <row r="986" spans="1:44" ht="12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</row>
    <row r="987" spans="1:44" ht="12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</row>
    <row r="988" spans="1:44" ht="12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</row>
    <row r="989" spans="1:44" ht="12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</row>
    <row r="990" spans="1:44" ht="12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</row>
    <row r="991" spans="1:44" ht="12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</row>
    <row r="992" spans="1:44" ht="12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</row>
    <row r="993" spans="1:44" ht="12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</row>
    <row r="994" spans="1:44" ht="12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</row>
    <row r="995" spans="1:44" ht="12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</row>
    <row r="996" spans="1:44" ht="12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</row>
    <row r="997" spans="1:44" ht="12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</row>
    <row r="998" spans="1:44" ht="12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</row>
    <row r="999" spans="1:44" ht="12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</row>
    <row r="1000" spans="1:44" ht="12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</row>
  </sheetData>
  <mergeCells count="2">
    <mergeCell ref="J2:K2"/>
    <mergeCell ref="AH2:AJ2"/>
  </mergeCells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/>
  </sheetViews>
  <sheetFormatPr defaultColWidth="14.453125" defaultRowHeight="15" customHeight="1"/>
  <cols>
    <col min="1" max="5" width="12.26953125" customWidth="1"/>
    <col min="6" max="26" width="8.81640625" customWidth="1"/>
  </cols>
  <sheetData>
    <row r="1" spans="1:6" ht="12" customHeight="1">
      <c r="A1" s="14" t="s">
        <v>1704</v>
      </c>
      <c r="B1" s="14" t="s">
        <v>1705</v>
      </c>
      <c r="C1" s="14" t="s">
        <v>1706</v>
      </c>
      <c r="D1" s="14"/>
      <c r="E1" s="9">
        <v>9</v>
      </c>
      <c r="F1" s="5">
        <v>9</v>
      </c>
    </row>
    <row r="2" spans="1:6" ht="12" customHeight="1">
      <c r="A2" s="14" t="s">
        <v>1707</v>
      </c>
      <c r="B2" s="14" t="s">
        <v>1708</v>
      </c>
      <c r="C2" s="14" t="s">
        <v>124</v>
      </c>
      <c r="D2" s="14" t="s">
        <v>1709</v>
      </c>
      <c r="E2" s="9">
        <v>10</v>
      </c>
      <c r="F2" s="5">
        <v>10</v>
      </c>
    </row>
    <row r="3" spans="1:6" ht="12" customHeight="1">
      <c r="A3" s="14"/>
      <c r="D3" s="14" t="s">
        <v>1710</v>
      </c>
      <c r="E3" s="9">
        <v>11</v>
      </c>
      <c r="F3" s="5">
        <v>11</v>
      </c>
    </row>
    <row r="4" spans="1:6" ht="12" customHeight="1">
      <c r="A4" s="14"/>
      <c r="D4" s="136" t="s">
        <v>1711</v>
      </c>
      <c r="E4" s="9">
        <v>12</v>
      </c>
      <c r="F4" s="5">
        <v>12</v>
      </c>
    </row>
    <row r="5" spans="1:6" ht="12" customHeight="1">
      <c r="A5" s="5"/>
      <c r="D5" s="136" t="s">
        <v>1712</v>
      </c>
    </row>
    <row r="6" spans="1:6" ht="12" customHeight="1">
      <c r="A6" s="14"/>
      <c r="D6" s="136" t="s">
        <v>1713</v>
      </c>
    </row>
    <row r="7" spans="1:6" ht="12" customHeight="1">
      <c r="A7" s="14"/>
      <c r="D7" s="136" t="s">
        <v>1714</v>
      </c>
    </row>
    <row r="8" spans="1:6" ht="12" customHeight="1">
      <c r="A8" s="5"/>
      <c r="D8" s="136" t="s">
        <v>1715</v>
      </c>
    </row>
    <row r="9" spans="1:6" ht="12" customHeight="1">
      <c r="A9" s="14"/>
      <c r="D9" s="136" t="s">
        <v>1716</v>
      </c>
    </row>
    <row r="10" spans="1:6" ht="12" customHeight="1">
      <c r="A10" s="14"/>
      <c r="D10" s="136" t="s">
        <v>1717</v>
      </c>
    </row>
    <row r="11" spans="1:6" ht="12" customHeight="1">
      <c r="D11" s="136" t="s">
        <v>1718</v>
      </c>
    </row>
    <row r="12" spans="1:6" ht="12" customHeight="1"/>
    <row r="13" spans="1:6" ht="12" customHeight="1"/>
    <row r="14" spans="1:6" ht="12" customHeight="1"/>
    <row r="15" spans="1:6" ht="12" customHeight="1"/>
    <row r="16" spans="1: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Girls Roster</vt:lpstr>
      <vt:lpstr>Dual Meet Girls</vt:lpstr>
      <vt:lpstr>Girls Power Table</vt:lpstr>
      <vt:lpstr>DROPS</vt:lpstr>
      <vt:lpstr>Girls_Roster</vt:lpstr>
      <vt:lpstr>Grade</vt:lpstr>
      <vt:lpstr>Grade_Girls</vt:lpstr>
      <vt:lpstr>PLACE</vt:lpstr>
      <vt:lpstr>SCHOOL_GENDER</vt:lpstr>
      <vt:lpstr>SCHOOL_TYPE</vt:lpstr>
      <vt:lpstr>TEAM_GENDER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mstewart</dc:creator>
  <cp:lastModifiedBy>Eve M. Julian</cp:lastModifiedBy>
  <dcterms:created xsi:type="dcterms:W3CDTF">2012-06-01T19:24:22Z</dcterms:created>
  <dcterms:modified xsi:type="dcterms:W3CDTF">2022-10-18T15:29:29Z</dcterms:modified>
</cp:coreProperties>
</file>